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xml"/>
  <Override PartName="/xl/comments1.xml" ContentType="application/vnd.openxmlformats-officedocument.spreadsheetml.comments+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saveExternalLinkValues="0" codeName="ThisWorkbook"/>
  <mc:AlternateContent xmlns:mc="http://schemas.openxmlformats.org/markup-compatibility/2006">
    <mc:Choice Requires="x15">
      <x15ac:absPath xmlns:x15ac="http://schemas.microsoft.com/office/spreadsheetml/2010/11/ac" url="C:\Users\jpaml\OneDrive\SPE Webinar\"/>
    </mc:Choice>
  </mc:AlternateContent>
  <xr:revisionPtr revIDLastSave="0" documentId="8_{575D1F21-753A-4BF4-9D83-3B503D3998AD}" xr6:coauthVersionLast="45" xr6:coauthVersionMax="45" xr10:uidLastSave="{00000000-0000-0000-0000-000000000000}"/>
  <bookViews>
    <workbookView xWindow="-98" yWindow="-98" windowWidth="22695" windowHeight="14595" tabRatio="715" activeTab="5" xr2:uid="{00000000-000D-0000-FFFF-FFFF00000000}"/>
  </bookViews>
  <sheets>
    <sheet name="1. Market Rate and Figure 11.4" sheetId="1" r:id="rId1"/>
    <sheet name="2. Pricing Sensitivity" sheetId="2" r:id="rId2"/>
    <sheet name="3. Pricing Strategy &amp; Fig 11.9" sheetId="8204" r:id="rId3"/>
    <sheet name="Figure 11.10" sheetId="8206" r:id="rId4"/>
    <sheet name="Figure 11.11" sheetId="8205" r:id="rId5"/>
    <sheet name="4. Negotiating Strat &amp; Fig 12.8" sheetId="8202" r:id="rId6"/>
  </sheets>
  <definedNames>
    <definedName name="_xlnm.Print_Area" localSheetId="1">'2. Pricing Sensitivity'!$A$2:$K$40</definedName>
    <definedName name="_xlnm.Print_Area" localSheetId="2">'3. Pricing Strategy &amp; Fig 11.9'!$A$2:$I$39</definedName>
    <definedName name="_xlnm.Print_Area" localSheetId="5">'4. Negotiating Strat &amp; Fig 12.8'!$A$1:$O$27</definedName>
    <definedName name="_xlnm.Print_Area" localSheetId="3">'Figure 11.10'!$A$2:$I$39</definedName>
    <definedName name="_xlnm.Print_Area" localSheetId="4">'Figure 11.11'!$A$1:$S$41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8" i="8205" l="1"/>
  <c r="H39" i="8206" l="1"/>
  <c r="C39" i="8206"/>
  <c r="H38" i="8206" s="1"/>
  <c r="C38" i="8206"/>
  <c r="U7" i="8206" s="1"/>
  <c r="H37" i="8206"/>
  <c r="C37" i="8206"/>
  <c r="W5" i="8206" s="1"/>
  <c r="H35" i="8206"/>
  <c r="H31" i="8206"/>
  <c r="H30" i="8206"/>
  <c r="AB7" i="8206"/>
  <c r="AA7" i="8206"/>
  <c r="Z7" i="8206"/>
  <c r="T7" i="8206"/>
  <c r="R7" i="8206"/>
  <c r="AB6" i="8206"/>
  <c r="AA6" i="8206"/>
  <c r="Z6" i="8206"/>
  <c r="AB5" i="8206"/>
  <c r="Z5" i="8206"/>
  <c r="S5" i="8206"/>
  <c r="S7" i="8206" s="1"/>
  <c r="R5" i="8206"/>
  <c r="Z4" i="8206"/>
  <c r="Z3" i="8206"/>
  <c r="R3" i="8206"/>
  <c r="AW3" i="8205"/>
  <c r="AX3" i="8205"/>
  <c r="AQ4" i="8205"/>
  <c r="AP5" i="8205"/>
  <c r="AQ5" i="8205"/>
  <c r="AP6" i="8205"/>
  <c r="AQ6" i="8205"/>
  <c r="AX6" i="8205"/>
  <c r="AP7" i="8205"/>
  <c r="AQ7" i="8205"/>
  <c r="AP4" i="8205"/>
  <c r="C30" i="8205"/>
  <c r="D30" i="8205"/>
  <c r="D31" i="8205"/>
  <c r="D37" i="8205" s="1"/>
  <c r="D35" i="8205"/>
  <c r="D36" i="8205" s="1"/>
  <c r="C36" i="8205"/>
  <c r="C37" i="8205"/>
  <c r="AR5" i="8205" s="1"/>
  <c r="D31" i="2"/>
  <c r="M9" i="2" s="1"/>
  <c r="D37" i="2"/>
  <c r="P12" i="2"/>
  <c r="O11" i="2"/>
  <c r="O12" i="2" s="1"/>
  <c r="N10" i="2"/>
  <c r="N11" i="2" s="1"/>
  <c r="N12" i="2" s="1"/>
  <c r="Q8" i="2"/>
  <c r="L13" i="2"/>
  <c r="D35" i="2"/>
  <c r="R14" i="2"/>
  <c r="S8" i="2"/>
  <c r="R8" i="2"/>
  <c r="O8" i="2"/>
  <c r="N8" i="2"/>
  <c r="M8" i="2"/>
  <c r="P8" i="2"/>
  <c r="E31" i="2"/>
  <c r="L9" i="2"/>
  <c r="L15" i="2"/>
  <c r="L14" i="2"/>
  <c r="L12" i="2"/>
  <c r="L11" i="2"/>
  <c r="L10" i="2"/>
  <c r="C30" i="8204"/>
  <c r="H30" i="8204" s="1"/>
  <c r="H37" i="8204"/>
  <c r="H35" i="8204"/>
  <c r="AB5" i="8204"/>
  <c r="C39" i="8204"/>
  <c r="T5" i="8204" s="1"/>
  <c r="C38" i="8204"/>
  <c r="U7" i="8204" s="1"/>
  <c r="AB7" i="8204"/>
  <c r="AB6" i="8204"/>
  <c r="AA7" i="8204"/>
  <c r="AA6" i="8204"/>
  <c r="S5" i="8204"/>
  <c r="S7" i="8204" s="1"/>
  <c r="C37" i="8204"/>
  <c r="W6" i="8204" s="1"/>
  <c r="D30" i="8204"/>
  <c r="H7" i="8202" s="1"/>
  <c r="Z7" i="8204"/>
  <c r="Z6" i="8204"/>
  <c r="Z5" i="8204"/>
  <c r="Z4" i="8204"/>
  <c r="Z3" i="8204"/>
  <c r="T7" i="8204"/>
  <c r="R7" i="8204"/>
  <c r="R5" i="8204"/>
  <c r="G11" i="8202"/>
  <c r="D23" i="8202" s="1"/>
  <c r="G7" i="8202"/>
  <c r="F87" i="8202" s="1"/>
  <c r="C9" i="8202"/>
  <c r="F91" i="8202" s="1"/>
  <c r="C7" i="8202"/>
  <c r="C90" i="8202" s="1"/>
  <c r="D90" i="8202" s="1"/>
  <c r="E90" i="8202" s="1"/>
  <c r="F90" i="8202" s="1"/>
  <c r="C10" i="8202"/>
  <c r="C88" i="8202" s="1"/>
  <c r="D88" i="8202" s="1"/>
  <c r="E88" i="8202" s="1"/>
  <c r="F88" i="8202" s="1"/>
  <c r="E16" i="8202"/>
  <c r="D10" i="8202"/>
  <c r="D9" i="8202"/>
  <c r="D8" i="8202"/>
  <c r="D7" i="8202"/>
  <c r="C8" i="8202"/>
  <c r="C89" i="8202" s="1"/>
  <c r="D89" i="8202" s="1"/>
  <c r="E89" i="8202" s="1"/>
  <c r="F89" i="8202" s="1"/>
  <c r="F83" i="8202"/>
  <c r="E83" i="8202"/>
  <c r="D83" i="8202"/>
  <c r="C83" i="8202"/>
  <c r="H39" i="8204"/>
  <c r="R3" i="8204" l="1"/>
  <c r="C31" i="8204"/>
  <c r="C31" i="8206"/>
  <c r="C32" i="8206" s="1"/>
  <c r="H31" i="8204"/>
  <c r="H2" i="8202"/>
  <c r="H38" i="8204"/>
  <c r="AX7" i="8205"/>
  <c r="T5" i="8206"/>
  <c r="G16" i="8202"/>
  <c r="G17" i="8202"/>
  <c r="G18" i="8202" s="1"/>
  <c r="G19" i="8202" s="1"/>
  <c r="G9" i="8202"/>
  <c r="D24" i="8202" s="1"/>
  <c r="D25" i="8202" s="1"/>
  <c r="D84" i="8202"/>
  <c r="E23" i="8202"/>
  <c r="F23" i="8202" s="1"/>
  <c r="G23" i="8202" s="1"/>
  <c r="AU7" i="8205"/>
  <c r="AV5" i="8205"/>
  <c r="AT7" i="8205"/>
  <c r="AR6" i="8205"/>
  <c r="AV6" i="8205"/>
  <c r="AR29" i="8205"/>
  <c r="AT4" i="8205"/>
  <c r="AP28" i="8205"/>
  <c r="Q13" i="2"/>
  <c r="P13" i="2" s="1"/>
  <c r="AX5" i="8205"/>
  <c r="W6" i="8206"/>
  <c r="AR30" i="8205"/>
  <c r="W5" i="8204"/>
  <c r="H32" i="8206"/>
  <c r="X4" i="8206"/>
  <c r="C38" i="8205"/>
  <c r="AS30" i="8205"/>
  <c r="AP29" i="8205"/>
  <c r="AP27" i="8205"/>
  <c r="AS28" i="8205"/>
  <c r="AP30" i="8205"/>
  <c r="AR28" i="8205"/>
  <c r="AV7" i="8205"/>
  <c r="AU6" i="8205"/>
  <c r="AU5" i="8205"/>
  <c r="AS29" i="8205"/>
  <c r="AT6" i="8205"/>
  <c r="AT8" i="8205" s="1"/>
  <c r="AT5" i="8205"/>
  <c r="N13" i="2"/>
  <c r="X4" i="8204"/>
  <c r="X3" i="8204"/>
  <c r="C32" i="8204"/>
  <c r="H32" i="8204"/>
  <c r="G10" i="8202" s="1"/>
  <c r="S3" i="8204"/>
  <c r="P14" i="2"/>
  <c r="M10" i="2"/>
  <c r="M11" i="2" s="1"/>
  <c r="M12" i="2" s="1"/>
  <c r="M13" i="2"/>
  <c r="D91" i="8202"/>
  <c r="E91" i="8202" s="1"/>
  <c r="D38" i="2"/>
  <c r="S15" i="2" s="1"/>
  <c r="D40" i="2"/>
  <c r="C87" i="8202"/>
  <c r="D87" i="8202" s="1"/>
  <c r="E87" i="8202" s="1"/>
  <c r="C91" i="8202"/>
  <c r="X3" i="8206" l="1"/>
  <c r="S3" i="8206"/>
  <c r="E24" i="8202"/>
  <c r="C86" i="8202" s="1"/>
  <c r="D86" i="8202"/>
  <c r="C84" i="8202"/>
  <c r="F84" i="8202"/>
  <c r="AR27" i="8205"/>
  <c r="AQ27" i="8205"/>
  <c r="AS27" i="8205" s="1"/>
  <c r="AQ29" i="8205"/>
  <c r="C39" i="8205"/>
  <c r="AS5" i="8205"/>
  <c r="AU8" i="8205"/>
  <c r="E84" i="8202"/>
  <c r="G26" i="8202"/>
  <c r="D92" i="8202"/>
  <c r="D41" i="2"/>
  <c r="T16" i="2"/>
  <c r="S16" i="2" s="1"/>
  <c r="F24" i="8202" l="1"/>
  <c r="F25" i="8202" s="1"/>
  <c r="E25" i="8202"/>
  <c r="AW4" i="8205"/>
  <c r="AW5" i="8205"/>
  <c r="AW6" i="8205"/>
  <c r="C92" i="8202"/>
  <c r="D85" i="8202" s="1"/>
  <c r="C85" i="8202"/>
  <c r="G24" i="8202" l="1"/>
  <c r="G25" i="8202" s="1"/>
  <c r="F86" i="8202"/>
  <c r="E92" i="8202" l="1"/>
  <c r="F92" i="8202" s="1"/>
  <c r="E85" i="8202" s="1"/>
  <c r="E86" i="8202"/>
  <c r="F85" i="820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JP Amlin</author>
    <author>SLB</author>
  </authors>
  <commentList>
    <comment ref="H21" authorId="0" shapeId="0" xr:uid="{00000000-0006-0000-0500-000001000000}">
      <text>
        <r>
          <rPr>
            <b/>
            <sz val="14"/>
            <color indexed="81"/>
            <rFont val="Tahoma"/>
            <family val="2"/>
          </rPr>
          <t>Contract Comparison Metric</t>
        </r>
      </text>
    </comment>
    <comment ref="E24" authorId="1" shapeId="0" xr:uid="{00000000-0006-0000-0500-000002000000}">
      <text>
        <r>
          <rPr>
            <b/>
            <sz val="20"/>
            <color indexed="81"/>
            <rFont val="Tahoma"/>
            <family val="2"/>
          </rPr>
          <t>SLB:
Theoretical 1st trade point 1/3 of Schlumberger value plus estimated competitor offer.</t>
        </r>
      </text>
    </comment>
    <comment ref="F24" authorId="1" shapeId="0" xr:uid="{00000000-0006-0000-0500-000003000000}">
      <text>
        <r>
          <rPr>
            <b/>
            <sz val="20"/>
            <color indexed="81"/>
            <rFont val="Tahoma"/>
            <family val="2"/>
          </rPr>
          <t>SLB:
Theoretical 2nd trade point 1/3 of Schlumberger value plus 1st trade.</t>
        </r>
      </text>
    </comment>
    <comment ref="G24" authorId="1" shapeId="0" xr:uid="{00000000-0006-0000-0500-000004000000}">
      <text>
        <r>
          <rPr>
            <b/>
            <sz val="18"/>
            <color indexed="81"/>
            <rFont val="Tahoma"/>
            <family val="2"/>
          </rPr>
          <t>SLB:
Theoretical range estimated competitor offer plus 100% of Schlumberger value.</t>
        </r>
        <r>
          <rPr>
            <sz val="8"/>
            <color indexed="81"/>
            <rFont val="Tahoma"/>
            <family val="2"/>
          </rPr>
          <t xml:space="preserve">
</t>
        </r>
      </text>
    </comment>
    <comment ref="B84" authorId="0" shapeId="0" xr:uid="{00000000-0006-0000-0500-000005000000}">
      <text>
        <r>
          <rPr>
            <b/>
            <sz val="14"/>
            <color indexed="81"/>
            <rFont val="Tahoma"/>
            <family val="2"/>
          </rPr>
          <t>Schlumberger Negotiating Range</t>
        </r>
      </text>
    </comment>
    <comment ref="B85" authorId="0" shapeId="0" xr:uid="{00000000-0006-0000-0500-000006000000}">
      <text>
        <r>
          <rPr>
            <b/>
            <sz val="14"/>
            <color indexed="81"/>
            <rFont val="Tahoma"/>
            <family val="2"/>
          </rPr>
          <t>Zone of Possible Agreement</t>
        </r>
      </text>
    </comment>
    <comment ref="B86" authorId="0" shapeId="0" xr:uid="{00000000-0006-0000-0500-000007000000}">
      <text>
        <r>
          <rPr>
            <b/>
            <sz val="14"/>
            <color indexed="81"/>
            <rFont val="Tahoma"/>
            <family val="2"/>
          </rPr>
          <t>Customer  Negotiating Range</t>
        </r>
      </text>
    </comment>
    <comment ref="B87" authorId="0" shapeId="0" xr:uid="{00000000-0006-0000-0500-000008000000}">
      <text>
        <r>
          <rPr>
            <b/>
            <sz val="8"/>
            <color indexed="81"/>
            <rFont val="Tahoma"/>
            <family val="2"/>
          </rPr>
          <t>CustomerValue Analysis</t>
        </r>
      </text>
    </comment>
    <comment ref="B88" authorId="0" shapeId="0" xr:uid="{00000000-0006-0000-0500-000009000000}">
      <text>
        <r>
          <rPr>
            <b/>
            <sz val="14"/>
            <color indexed="81"/>
            <rFont val="Tahoma"/>
            <family val="2"/>
          </rPr>
          <t>Schlumberger BATNA</t>
        </r>
      </text>
    </comment>
    <comment ref="B89" authorId="0" shapeId="0" xr:uid="{00000000-0006-0000-0500-00000A000000}">
      <text>
        <r>
          <rPr>
            <b/>
            <sz val="14"/>
            <color indexed="81"/>
            <rFont val="Tahoma"/>
            <family val="2"/>
          </rPr>
          <t>Other Schlumberger Contract Comparison</t>
        </r>
      </text>
    </comment>
    <comment ref="B90" authorId="0" shapeId="0" xr:uid="{00000000-0006-0000-0500-00000B000000}">
      <text>
        <r>
          <rPr>
            <b/>
            <sz val="14"/>
            <color indexed="81"/>
            <rFont val="Tahoma"/>
            <family val="2"/>
          </rPr>
          <t>Other Competitor Contract  Comparison</t>
        </r>
      </text>
    </comment>
  </commentList>
</comments>
</file>

<file path=xl/sharedStrings.xml><?xml version="1.0" encoding="utf-8"?>
<sst xmlns="http://schemas.openxmlformats.org/spreadsheetml/2006/main" count="248" uniqueCount="165">
  <si>
    <t>Contribution Margin</t>
  </si>
  <si>
    <t>Total Differential Value</t>
  </si>
  <si>
    <t>Market</t>
  </si>
  <si>
    <t>Input</t>
  </si>
  <si>
    <t>Factors</t>
  </si>
  <si>
    <t>Instructions</t>
  </si>
  <si>
    <t>Initial Offer</t>
  </si>
  <si>
    <t>1st Trade</t>
  </si>
  <si>
    <t>2nd Trade</t>
  </si>
  <si>
    <t>Zone of Possible Agreement</t>
  </si>
  <si>
    <t>Customer Negotiating Range</t>
  </si>
  <si>
    <t>Customer Value Analysis</t>
  </si>
  <si>
    <t>Other Similar Customer Contract</t>
  </si>
  <si>
    <t>Other Similar Competitor Contract</t>
  </si>
  <si>
    <t>Trades</t>
  </si>
  <si>
    <t>Other Competitor Contract</t>
  </si>
  <si>
    <t>Customer Initial Offer</t>
  </si>
  <si>
    <t>Initial Positions</t>
  </si>
  <si>
    <t>Market Factors</t>
  </si>
  <si>
    <t>Factor</t>
  </si>
  <si>
    <t>Price</t>
  </si>
  <si>
    <t>Comments</t>
  </si>
  <si>
    <t>Initial offer or tendered price</t>
  </si>
  <si>
    <t>Cost to Customer</t>
  </si>
  <si>
    <t>Competitor Alternative</t>
  </si>
  <si>
    <t>Proposal Price Adjustment</t>
  </si>
  <si>
    <t>Estimated Market Price</t>
  </si>
  <si>
    <t>Economic and Differential  Value Analysis</t>
  </si>
  <si>
    <t>Final Offer</t>
  </si>
  <si>
    <t>Pricing Factors</t>
  </si>
  <si>
    <t>Customer Perspective</t>
  </si>
  <si>
    <t>Competitors Perspective</t>
  </si>
  <si>
    <t>Price $/month</t>
  </si>
  <si>
    <t>Comments 1</t>
  </si>
  <si>
    <t>Comments 2</t>
  </si>
  <si>
    <t>Operations staff not happy with current pricing.</t>
  </si>
  <si>
    <t>No reported issues or successes.</t>
  </si>
  <si>
    <t>Current project last year bid.</t>
  </si>
  <si>
    <t>Have two other pending contracts.  However would be good to continue project.</t>
  </si>
  <si>
    <t>Estimated Market Rate $ / month</t>
  </si>
  <si>
    <t>Top of Page</t>
  </si>
  <si>
    <t>Amounts / Month</t>
  </si>
  <si>
    <t>Pay for transportation of cement.</t>
  </si>
  <si>
    <t>Two year contract</t>
  </si>
  <si>
    <t>Early payment</t>
  </si>
  <si>
    <t>Per month Basis</t>
  </si>
  <si>
    <t>Bar 1</t>
  </si>
  <si>
    <t>Bar 2</t>
  </si>
  <si>
    <t>Bar 3</t>
  </si>
  <si>
    <t>Ratios</t>
  </si>
  <si>
    <t>Location Target Field Margin</t>
  </si>
  <si>
    <t>Fixed (Direct Costs, Overhead, and Shared Costs)</t>
  </si>
  <si>
    <t>Includes salaries of crew, depreciation of equipment 13K/month, location overhead and shared costs 7k/month.</t>
  </si>
  <si>
    <t xml:space="preserve">change </t>
  </si>
  <si>
    <t>Mark-up on Incremental Cost</t>
  </si>
  <si>
    <t>No value determined for excellent QHS&amp;E however customer QHS&amp;E manager said he would give us a premium for our QHS&amp;E record assumed to be 10%.</t>
  </si>
  <si>
    <t>Drilling manager said 10% however believe that they would actually pay a $10K premium per month to not have to switch out suppliers.</t>
  </si>
  <si>
    <t>Price Floor</t>
  </si>
  <si>
    <t>Price Ceiling</t>
  </si>
  <si>
    <t>Target Field Margin</t>
  </si>
  <si>
    <t>Customer Price Ceiling</t>
  </si>
  <si>
    <t>Incremental costs</t>
  </si>
  <si>
    <t>Premium over Market Price - Customer perspective</t>
  </si>
  <si>
    <t>Estimated Contribution Margin at Market Price</t>
  </si>
  <si>
    <t>Bar Data</t>
  </si>
  <si>
    <t>Total Costs</t>
  </si>
  <si>
    <t>Labels</t>
  </si>
  <si>
    <t>Graph Data</t>
  </si>
  <si>
    <t>Estimated Project Field Margin %</t>
  </si>
  <si>
    <t>Discount off reference price catalog</t>
  </si>
  <si>
    <t>+ Continued Operations</t>
  </si>
  <si>
    <t>+ Intangibles</t>
  </si>
  <si>
    <t>- Negative Differentials</t>
  </si>
  <si>
    <t>= Customer's Price Ceiling</t>
  </si>
  <si>
    <t>Supporters</t>
  </si>
  <si>
    <t>Non-supporters</t>
  </si>
  <si>
    <t xml:space="preserve"> = Total Positive Differentials</t>
  </si>
  <si>
    <t>Sum of above differentials</t>
  </si>
  <si>
    <t>Pricing Premium from Customer's Perspective</t>
  </si>
  <si>
    <t>Pricing Actions</t>
  </si>
  <si>
    <t>Change factors as needed then input estimated value for each input. NOTE: To have the + Factor appear need to type as '+Factor or the ?#NAME error will appear.  Input positive differentials first then insert zeros for extra factors not needed. The negative differential factor is meant to include all negative differentials such as switching costs, or lost benefits the customer would have received by using the competitor i.e.: the competitors differential value that we don't provide.    To make graph not plot zeroed out factors highlight the extra rows and then select hide this will remove the factor.  Do not use the delete row option as this will break the calculations.</t>
  </si>
  <si>
    <t>Risk Financing</t>
  </si>
  <si>
    <t>Customer contract conditions require payment in local currency.  Cost per month for hedging instrument as provided by Contracts manager.</t>
  </si>
  <si>
    <t>Risk Financing as % of Revenue</t>
  </si>
  <si>
    <t>Competitor has never worked for customer in this area.</t>
  </si>
  <si>
    <t>Bid is FOB Jakarta dock.</t>
  </si>
  <si>
    <t>Project Field Margin</t>
  </si>
  <si>
    <t>Assuming no mobilization costs as we have contract</t>
  </si>
  <si>
    <t>Negotiating Ranges and Zone Of Possible Agreement</t>
  </si>
  <si>
    <t>Other Customer Contract</t>
  </si>
  <si>
    <t>Home</t>
  </si>
  <si>
    <t>Chart Data</t>
  </si>
  <si>
    <t>Negotiation Objecitve Strategic:</t>
  </si>
  <si>
    <t>Negotiation Objecitve Financial:</t>
  </si>
  <si>
    <t>Maintain the project monthly contribution margin at:</t>
  </si>
  <si>
    <t>Secure 2 year contract.</t>
  </si>
  <si>
    <t>Premium paid by customer from customer perspective.</t>
  </si>
  <si>
    <t>Another project would have to import more people and equipment increased costs estimated $20,000/month.</t>
  </si>
  <si>
    <t>Drilling Manager says Competitor A service is ok.</t>
  </si>
  <si>
    <t>Competitor A Bintang development - last year contract for Z4.</t>
  </si>
  <si>
    <t>Zee Exploration Competitor B 5 month development</t>
  </si>
  <si>
    <t>Competitor B brought equipment in from West Africa.</t>
  </si>
  <si>
    <t>Assume Competitor A will bid $50,000 / month due to additional costs for mobilizing more equipment and higher salaries for international staff</t>
  </si>
  <si>
    <t xml:space="preserve">Competitor A for 1 year Bintang </t>
  </si>
  <si>
    <t>Your Company Alternative</t>
  </si>
  <si>
    <t>Other Region can use people and equipment for another project of same duration.</t>
  </si>
  <si>
    <t>Intention is to continue with Your Company if they can provide the equipment.</t>
  </si>
  <si>
    <t>+ Advanced Solution</t>
  </si>
  <si>
    <t>Expendables, supplies, maintenance, overtime, bonuses, transportation of supplies and crews</t>
  </si>
  <si>
    <t>Your Offer Price</t>
  </si>
  <si>
    <t>Your Price Floor</t>
  </si>
  <si>
    <t>Your Share of Differential Value</t>
  </si>
  <si>
    <t>Your Contribution Margin %</t>
  </si>
  <si>
    <t>Other Similar Your Contract</t>
  </si>
  <si>
    <t>% Your Share of Differential Value</t>
  </si>
  <si>
    <t>Discount off Your Offer to match Market Price</t>
  </si>
  <si>
    <t>Your Premium from Customer</t>
  </si>
  <si>
    <t>Customer stated premium or discount willing to pay for Your</t>
  </si>
  <si>
    <t>Competitor offer + Your premium</t>
  </si>
  <si>
    <t>Your Alternative</t>
  </si>
  <si>
    <t>Your's share of Differntial Value</t>
  </si>
  <si>
    <t>Your Initial Offer</t>
  </si>
  <si>
    <t>Trade Description (Your Offer and Customer Trade)</t>
  </si>
  <si>
    <t>Negotiated Your Offer</t>
  </si>
  <si>
    <t>Your Negotiating Range</t>
  </si>
  <si>
    <t>Other Your Contract</t>
  </si>
  <si>
    <t>Competitor B bid $80,000 / month.  Competitor A did not bid.</t>
  </si>
  <si>
    <t>NEGOTIATING WORKSHEET</t>
  </si>
  <si>
    <t>Market Rate Analysis - Competitor TTV Benchmark</t>
  </si>
  <si>
    <t>Competitor TTV Benchmark</t>
  </si>
  <si>
    <t>Market Based Price</t>
  </si>
  <si>
    <t>Reduced operating costs and less risks for Customer's operations</t>
  </si>
  <si>
    <t>Cost of insurance premium for downhole risks Company A will not accept Competitor A has accepted.</t>
  </si>
  <si>
    <t>Competitor A Operations Manager, Decision Maker</t>
  </si>
  <si>
    <t>Drilling Manager, Decision Maker</t>
  </si>
  <si>
    <t>Production Engineer, User</t>
  </si>
  <si>
    <t xml:space="preserve"> QHS&amp;E Manager, User</t>
  </si>
  <si>
    <t>Drilling Engineer, Decision Maker</t>
  </si>
  <si>
    <t>Competitor A</t>
  </si>
  <si>
    <t xml:space="preserve"> Procurement Manger, Evaluator</t>
  </si>
  <si>
    <t>Your Company Price book - 0% Discount</t>
  </si>
  <si>
    <t>Discount Off Your Price book</t>
  </si>
  <si>
    <t>Market Price - Comptitor TTV</t>
  </si>
  <si>
    <t>Pricing Strategy - Nirwana Example</t>
  </si>
  <si>
    <t>\</t>
  </si>
  <si>
    <t>Your Offer Price + Opportunity Cost</t>
  </si>
  <si>
    <t>Opportunity Costs</t>
  </si>
  <si>
    <t>Best Alternative Contribution Margin</t>
  </si>
  <si>
    <t>Nirwana Contribution Margin</t>
  </si>
  <si>
    <t>Nirwana Contribution Margin + Opportunity Costs</t>
  </si>
  <si>
    <t>Bar Labels</t>
  </si>
  <si>
    <t>Best Alternative</t>
  </si>
  <si>
    <t xml:space="preserve"> Nirwana Cementing</t>
  </si>
  <si>
    <t>Opportunity Costs Calculation</t>
  </si>
  <si>
    <t>Bar 4</t>
  </si>
  <si>
    <t>Offer Prices</t>
  </si>
  <si>
    <t>Nirwana</t>
  </si>
  <si>
    <t>PRICING FACTORS WORKSHEET</t>
  </si>
  <si>
    <t>Schlumberger Offer Price</t>
  </si>
  <si>
    <t>Assume Competitor A will bid same as last bid as they have excess equipment and personnel</t>
  </si>
  <si>
    <t>Price set to secure project which is available using a short-term excess equipment pricing strategy.</t>
  </si>
  <si>
    <t>Project Margin</t>
  </si>
  <si>
    <t>Discount off reference price catalogue</t>
  </si>
  <si>
    <t>Short-Term Pricing Strategy - Nirwana Example</t>
  </si>
  <si>
    <t>After Zee Competitor B will try to secure another project after Nirwana since Zee will not finish in-time for Nirwana re-tender.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</si>
</sst>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43" x14ac:knownFonts="1">
    <font>
      <sz val="10"/>
      <name val="Arial"/>
    </font>
    <font>
      <sz val="10"/>
      <name val="Arial"/>
      <family val="2"/>
    </font>
    <font>
      <u/>
      <sz val="10"/>
      <color indexed="12"/>
      <name val="Arial"/>
      <family val="2"/>
    </font>
    <font>
      <b/>
      <sz val="10"/>
      <color indexed="9"/>
      <name val="Arial"/>
      <family val="2"/>
    </font>
    <font>
      <sz val="10"/>
      <color indexed="8"/>
      <name val="Arial"/>
      <family val="2"/>
    </font>
    <font>
      <sz val="10"/>
      <color indexed="9"/>
      <name val="Arial"/>
      <family val="2"/>
    </font>
    <font>
      <sz val="8"/>
      <color indexed="81"/>
      <name val="Tahoma"/>
      <family val="2"/>
    </font>
    <font>
      <b/>
      <sz val="8"/>
      <color indexed="81"/>
      <name val="Tahoma"/>
      <family val="2"/>
    </font>
    <font>
      <b/>
      <sz val="22"/>
      <color indexed="9"/>
      <name val="Arial"/>
      <family val="2"/>
    </font>
    <font>
      <sz val="18"/>
      <color indexed="9"/>
      <name val="Arial"/>
      <family val="2"/>
    </font>
    <font>
      <sz val="18"/>
      <name val="Arial"/>
      <family val="2"/>
    </font>
    <font>
      <b/>
      <sz val="24"/>
      <color indexed="9"/>
      <name val="Arial"/>
      <family val="2"/>
    </font>
    <font>
      <b/>
      <sz val="18"/>
      <color indexed="9"/>
      <name val="Arial"/>
      <family val="2"/>
    </font>
    <font>
      <sz val="18"/>
      <color indexed="8"/>
      <name val="Arial"/>
      <family val="2"/>
    </font>
    <font>
      <b/>
      <sz val="18"/>
      <color indexed="8"/>
      <name val="Arial"/>
      <family val="2"/>
    </font>
    <font>
      <b/>
      <sz val="18"/>
      <name val="Arial"/>
      <family val="2"/>
    </font>
    <font>
      <sz val="18"/>
      <name val="Arial"/>
      <family val="2"/>
    </font>
    <font>
      <b/>
      <sz val="14"/>
      <color indexed="81"/>
      <name val="Tahoma"/>
      <family val="2"/>
    </font>
    <font>
      <b/>
      <sz val="20"/>
      <color indexed="81"/>
      <name val="Tahoma"/>
      <family val="2"/>
    </font>
    <font>
      <b/>
      <sz val="18"/>
      <color indexed="81"/>
      <name val="Tahoma"/>
      <family val="2"/>
    </font>
    <font>
      <b/>
      <sz val="10"/>
      <color indexed="8"/>
      <name val="Arial"/>
      <family val="2"/>
    </font>
    <font>
      <b/>
      <sz val="26"/>
      <color indexed="9"/>
      <name val="Arial"/>
      <family val="2"/>
    </font>
    <font>
      <sz val="22"/>
      <color indexed="9"/>
      <name val="Arial"/>
      <family val="2"/>
    </font>
    <font>
      <u/>
      <sz val="10"/>
      <color indexed="13"/>
      <name val="Arial"/>
      <family val="2"/>
    </font>
    <font>
      <sz val="14"/>
      <color indexed="8"/>
      <name val="Arial"/>
      <family val="2"/>
    </font>
    <font>
      <b/>
      <sz val="14"/>
      <color indexed="9"/>
      <name val="Arial"/>
      <family val="2"/>
    </font>
    <font>
      <b/>
      <sz val="14"/>
      <color indexed="8"/>
      <name val="Arial"/>
      <family val="2"/>
    </font>
    <font>
      <sz val="14"/>
      <name val="Arial"/>
      <family val="2"/>
    </font>
    <font>
      <b/>
      <sz val="14"/>
      <name val="Arial"/>
      <family val="2"/>
    </font>
    <font>
      <b/>
      <sz val="20"/>
      <color indexed="9"/>
      <name val="Arial"/>
      <family val="2"/>
    </font>
    <font>
      <sz val="8"/>
      <name val="Arial"/>
      <family val="2"/>
    </font>
    <font>
      <sz val="10"/>
      <name val="Arial"/>
      <family val="2"/>
    </font>
    <font>
      <b/>
      <sz val="10"/>
      <name val="Arial"/>
      <family val="2"/>
    </font>
    <font>
      <b/>
      <u/>
      <sz val="10"/>
      <color indexed="13"/>
      <name val="Arial"/>
      <family val="2"/>
    </font>
    <font>
      <b/>
      <sz val="12"/>
      <color indexed="9"/>
      <name val="Arial"/>
      <family val="2"/>
    </font>
    <font>
      <b/>
      <u/>
      <sz val="18"/>
      <color indexed="9"/>
      <name val="Arial"/>
      <family val="2"/>
    </font>
    <font>
      <b/>
      <sz val="28"/>
      <color indexed="8"/>
      <name val="Arial"/>
      <family val="2"/>
    </font>
    <font>
      <b/>
      <sz val="26"/>
      <color indexed="8"/>
      <name val="Arial"/>
      <family val="2"/>
    </font>
    <font>
      <b/>
      <sz val="10"/>
      <color theme="0"/>
      <name val="Arial"/>
      <family val="2"/>
    </font>
    <font>
      <sz val="22"/>
      <name val="Arial"/>
      <family val="2"/>
    </font>
    <font>
      <sz val="10"/>
      <color indexed="16"/>
      <name val="Arial"/>
      <family val="2"/>
    </font>
    <font>
      <b/>
      <sz val="9"/>
      <color indexed="8"/>
      <name val="Arial"/>
      <family val="2"/>
    </font>
    <font>
      <sz val="9"/>
      <color indexed="9"/>
      <name val="Arial"/>
      <family val="2"/>
    </font>
  </fonts>
  <fills count="25">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indexed="13"/>
        <bgColor indexed="64"/>
      </patternFill>
    </fill>
    <fill>
      <patternFill patternType="solid">
        <fgColor indexed="55"/>
        <bgColor indexed="64"/>
      </patternFill>
    </fill>
    <fill>
      <patternFill patternType="solid">
        <fgColor indexed="12"/>
        <bgColor indexed="64"/>
      </patternFill>
    </fill>
    <fill>
      <patternFill patternType="solid">
        <fgColor indexed="19"/>
        <bgColor indexed="64"/>
      </patternFill>
    </fill>
    <fill>
      <patternFill patternType="solid">
        <fgColor indexed="10"/>
        <bgColor indexed="64"/>
      </patternFill>
    </fill>
    <fill>
      <patternFill patternType="solid">
        <fgColor indexed="52"/>
        <bgColor indexed="64"/>
      </patternFill>
    </fill>
    <fill>
      <patternFill patternType="solid">
        <fgColor indexed="22"/>
        <bgColor indexed="64"/>
      </patternFill>
    </fill>
    <fill>
      <patternFill patternType="solid">
        <fgColor indexed="11"/>
        <bgColor indexed="64"/>
      </patternFill>
    </fill>
    <fill>
      <patternFill patternType="solid">
        <fgColor indexed="56"/>
        <bgColor indexed="64"/>
      </patternFill>
    </fill>
    <fill>
      <patternFill patternType="solid">
        <fgColor indexed="40"/>
        <bgColor indexed="64"/>
      </patternFill>
    </fill>
    <fill>
      <patternFill patternType="solid">
        <fgColor indexed="60"/>
        <bgColor indexed="64"/>
      </patternFill>
    </fill>
    <fill>
      <patternFill patternType="solid">
        <fgColor indexed="47"/>
        <bgColor indexed="64"/>
      </patternFill>
    </fill>
    <fill>
      <patternFill patternType="solid">
        <fgColor indexed="53"/>
        <bgColor indexed="64"/>
      </patternFill>
    </fill>
    <fill>
      <patternFill patternType="solid">
        <fgColor indexed="8"/>
        <bgColor indexed="8"/>
      </patternFill>
    </fill>
    <fill>
      <patternFill patternType="solid">
        <fgColor indexed="50"/>
        <bgColor indexed="64"/>
      </patternFill>
    </fill>
    <fill>
      <patternFill patternType="solid">
        <fgColor theme="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indexed="57"/>
        <bgColor indexed="64"/>
      </patternFill>
    </fill>
    <fill>
      <patternFill patternType="solid">
        <fgColor indexed="44"/>
        <bgColor indexed="64"/>
      </patternFill>
    </fill>
  </fills>
  <borders count="112">
    <border>
      <left/>
      <right/>
      <top/>
      <bottom/>
      <diagonal/>
    </border>
    <border>
      <left style="thick">
        <color indexed="50"/>
      </left>
      <right/>
      <top/>
      <bottom/>
      <diagonal/>
    </border>
    <border>
      <left/>
      <right style="thick">
        <color indexed="50"/>
      </right>
      <top/>
      <bottom/>
      <diagonal/>
    </border>
    <border>
      <left style="thick">
        <color indexed="44"/>
      </left>
      <right/>
      <top/>
      <bottom/>
      <diagonal/>
    </border>
    <border>
      <left/>
      <right style="thick">
        <color indexed="44"/>
      </right>
      <top/>
      <bottom/>
      <diagonal/>
    </border>
    <border>
      <left style="thick">
        <color indexed="50"/>
      </left>
      <right/>
      <top/>
      <bottom style="medium">
        <color indexed="64"/>
      </bottom>
      <diagonal/>
    </border>
    <border>
      <left style="thick">
        <color indexed="44"/>
      </left>
      <right/>
      <top/>
      <bottom style="thick">
        <color indexed="44"/>
      </bottom>
      <diagonal/>
    </border>
    <border>
      <left style="thick">
        <color indexed="13"/>
      </left>
      <right/>
      <top/>
      <bottom/>
      <diagonal/>
    </border>
    <border>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indexed="13"/>
      </left>
      <right style="thin">
        <color indexed="64"/>
      </right>
      <top style="thin">
        <color indexed="64"/>
      </top>
      <bottom style="thin">
        <color indexed="64"/>
      </bottom>
      <diagonal/>
    </border>
    <border>
      <left style="thick">
        <color indexed="13"/>
      </left>
      <right style="thin">
        <color indexed="64"/>
      </right>
      <top style="thin">
        <color indexed="64"/>
      </top>
      <bottom style="thick">
        <color indexed="13"/>
      </bottom>
      <diagonal/>
    </border>
    <border>
      <left style="thin">
        <color indexed="64"/>
      </left>
      <right style="thin">
        <color indexed="64"/>
      </right>
      <top style="thin">
        <color indexed="64"/>
      </top>
      <bottom style="thick">
        <color indexed="13"/>
      </bottom>
      <diagonal/>
    </border>
    <border>
      <left style="thin">
        <color indexed="64"/>
      </left>
      <right style="thick">
        <color indexed="44"/>
      </right>
      <top style="thin">
        <color indexed="64"/>
      </top>
      <bottom style="thin">
        <color indexed="64"/>
      </bottom>
      <diagonal/>
    </border>
    <border>
      <left style="thick">
        <color indexed="29"/>
      </left>
      <right style="thin">
        <color indexed="64"/>
      </right>
      <top style="thin">
        <color indexed="64"/>
      </top>
      <bottom style="thin">
        <color indexed="64"/>
      </bottom>
      <diagonal/>
    </border>
    <border>
      <left style="thin">
        <color indexed="64"/>
      </left>
      <right style="thick">
        <color indexed="29"/>
      </right>
      <top style="thin">
        <color indexed="64"/>
      </top>
      <bottom style="thin">
        <color indexed="64"/>
      </bottom>
      <diagonal/>
    </border>
    <border>
      <left style="thick">
        <color indexed="10"/>
      </left>
      <right style="medium">
        <color indexed="64"/>
      </right>
      <top style="medium">
        <color indexed="64"/>
      </top>
      <bottom style="medium">
        <color indexed="64"/>
      </bottom>
      <diagonal/>
    </border>
    <border>
      <left style="thick">
        <color indexed="10"/>
      </left>
      <right/>
      <top/>
      <bottom/>
      <diagonal/>
    </border>
    <border>
      <left style="thick">
        <color indexed="10"/>
      </left>
      <right/>
      <top/>
      <bottom style="thick">
        <color indexed="10"/>
      </bottom>
      <diagonal/>
    </border>
    <border>
      <left style="thick">
        <color indexed="10"/>
      </left>
      <right/>
      <top style="thick">
        <color indexed="10"/>
      </top>
      <bottom style="medium">
        <color indexed="64"/>
      </bottom>
      <diagonal/>
    </border>
    <border>
      <left style="medium">
        <color indexed="64"/>
      </left>
      <right style="medium">
        <color indexed="64"/>
      </right>
      <top style="thick">
        <color indexed="10"/>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medium">
        <color indexed="64"/>
      </right>
      <top style="medium">
        <color indexed="64"/>
      </top>
      <bottom style="thick">
        <color indexed="10"/>
      </bottom>
      <diagonal/>
    </border>
    <border>
      <left style="medium">
        <color indexed="64"/>
      </left>
      <right style="medium">
        <color indexed="64"/>
      </right>
      <top style="medium">
        <color indexed="64"/>
      </top>
      <bottom style="thick">
        <color indexed="10"/>
      </bottom>
      <diagonal/>
    </border>
    <border>
      <left style="thick">
        <color indexed="10"/>
      </left>
      <right/>
      <top style="medium">
        <color indexed="64"/>
      </top>
      <bottom style="medium">
        <color indexed="64"/>
      </bottom>
      <diagonal/>
    </border>
    <border>
      <left style="medium">
        <color indexed="64"/>
      </left>
      <right style="thick">
        <color indexed="10"/>
      </right>
      <top/>
      <bottom/>
      <diagonal/>
    </border>
    <border>
      <left style="medium">
        <color indexed="64"/>
      </left>
      <right style="thick">
        <color indexed="10"/>
      </right>
      <top style="medium">
        <color indexed="64"/>
      </top>
      <bottom style="medium">
        <color indexed="64"/>
      </bottom>
      <diagonal/>
    </border>
    <border>
      <left style="medium">
        <color indexed="64"/>
      </left>
      <right style="thick">
        <color indexed="10"/>
      </right>
      <top/>
      <bottom style="thick">
        <color indexed="10"/>
      </bottom>
      <diagonal/>
    </border>
    <border>
      <left style="medium">
        <color indexed="64"/>
      </left>
      <right/>
      <top/>
      <bottom/>
      <diagonal/>
    </border>
    <border>
      <left style="medium">
        <color indexed="64"/>
      </left>
      <right/>
      <top/>
      <bottom style="medium">
        <color indexed="64"/>
      </bottom>
      <diagonal/>
    </border>
    <border>
      <left style="thick">
        <color indexed="10"/>
      </left>
      <right style="thick">
        <color indexed="10"/>
      </right>
      <top style="thick">
        <color indexed="10"/>
      </top>
      <bottom style="thick">
        <color indexed="10"/>
      </bottom>
      <diagonal/>
    </border>
    <border>
      <left style="thick">
        <color indexed="53"/>
      </left>
      <right/>
      <top style="thick">
        <color indexed="53"/>
      </top>
      <bottom/>
      <diagonal/>
    </border>
    <border>
      <left/>
      <right/>
      <top style="thick">
        <color indexed="53"/>
      </top>
      <bottom/>
      <diagonal/>
    </border>
    <border>
      <left style="thin">
        <color indexed="64"/>
      </left>
      <right style="thin">
        <color indexed="64"/>
      </right>
      <top style="thin">
        <color indexed="64"/>
      </top>
      <bottom style="thick">
        <color indexed="52"/>
      </bottom>
      <diagonal/>
    </border>
    <border>
      <left style="thin">
        <color indexed="64"/>
      </left>
      <right style="thick">
        <color indexed="52"/>
      </right>
      <top style="thin">
        <color indexed="64"/>
      </top>
      <bottom style="thin">
        <color indexed="64"/>
      </bottom>
      <diagonal/>
    </border>
    <border>
      <left/>
      <right style="thick">
        <color indexed="52"/>
      </right>
      <top style="thin">
        <color indexed="64"/>
      </top>
      <bottom style="thin">
        <color indexed="64"/>
      </bottom>
      <diagonal/>
    </border>
    <border>
      <left style="thin">
        <color indexed="64"/>
      </left>
      <right style="thin">
        <color indexed="64"/>
      </right>
      <top/>
      <bottom style="thick">
        <color indexed="52"/>
      </bottom>
      <diagonal/>
    </border>
    <border>
      <left style="thin">
        <color indexed="64"/>
      </left>
      <right style="thick">
        <color indexed="52"/>
      </right>
      <top style="thin">
        <color indexed="64"/>
      </top>
      <bottom style="thick">
        <color indexed="52"/>
      </bottom>
      <diagonal/>
    </border>
    <border>
      <left style="thick">
        <color indexed="52"/>
      </left>
      <right/>
      <top/>
      <bottom/>
      <diagonal/>
    </border>
    <border>
      <left style="thick">
        <color indexed="52"/>
      </left>
      <right style="thin">
        <color indexed="64"/>
      </right>
      <top style="thin">
        <color indexed="64"/>
      </top>
      <bottom style="thin">
        <color indexed="64"/>
      </bottom>
      <diagonal/>
    </border>
    <border>
      <left style="thick">
        <color indexed="52"/>
      </left>
      <right style="thin">
        <color indexed="64"/>
      </right>
      <top style="thin">
        <color indexed="64"/>
      </top>
      <bottom style="thick">
        <color indexed="52"/>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50"/>
      </right>
      <top style="thin">
        <color indexed="64"/>
      </top>
      <bottom style="thin">
        <color indexed="64"/>
      </bottom>
      <diagonal/>
    </border>
    <border>
      <left style="thin">
        <color indexed="64"/>
      </left>
      <right style="thin">
        <color indexed="64"/>
      </right>
      <top style="thin">
        <color indexed="64"/>
      </top>
      <bottom style="thick">
        <color indexed="44"/>
      </bottom>
      <diagonal/>
    </border>
    <border>
      <left style="thin">
        <color indexed="64"/>
      </left>
      <right style="thick">
        <color indexed="44"/>
      </right>
      <top style="thin">
        <color indexed="64"/>
      </top>
      <bottom style="thick">
        <color indexed="44"/>
      </bottom>
      <diagonal/>
    </border>
    <border>
      <left style="thin">
        <color indexed="64"/>
      </left>
      <right style="thick">
        <color indexed="29"/>
      </right>
      <top style="thin">
        <color indexed="64"/>
      </top>
      <bottom style="thick">
        <color indexed="2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ck">
        <color indexed="29"/>
      </right>
      <top style="thick">
        <color indexed="29"/>
      </top>
      <bottom/>
      <diagonal/>
    </border>
    <border>
      <left style="thin">
        <color indexed="64"/>
      </left>
      <right style="thin">
        <color indexed="64"/>
      </right>
      <top style="thin">
        <color indexed="64"/>
      </top>
      <bottom style="thick">
        <color indexed="29"/>
      </bottom>
      <diagonal/>
    </border>
    <border>
      <left style="thick">
        <color indexed="34"/>
      </left>
      <right/>
      <top/>
      <bottom/>
      <diagonal/>
    </border>
    <border>
      <left style="thick">
        <color indexed="34"/>
      </left>
      <right/>
      <top/>
      <bottom style="thick">
        <color indexed="34"/>
      </bottom>
      <diagonal/>
    </border>
    <border>
      <left/>
      <right style="thick">
        <color indexed="34"/>
      </right>
      <top/>
      <bottom/>
      <diagonal/>
    </border>
    <border>
      <left/>
      <right/>
      <top/>
      <bottom style="thick">
        <color indexed="34"/>
      </bottom>
      <diagonal/>
    </border>
    <border>
      <left/>
      <right style="thick">
        <color indexed="34"/>
      </right>
      <top/>
      <bottom style="thick">
        <color indexed="34"/>
      </bottom>
      <diagonal/>
    </border>
    <border>
      <left/>
      <right style="thick">
        <color indexed="10"/>
      </right>
      <top style="thick">
        <color indexed="10"/>
      </top>
      <bottom/>
      <diagonal/>
    </border>
    <border>
      <left style="thick">
        <color indexed="52"/>
      </left>
      <right/>
      <top style="thick">
        <color indexed="52"/>
      </top>
      <bottom/>
      <diagonal/>
    </border>
    <border>
      <left/>
      <right/>
      <top style="thick">
        <color indexed="52"/>
      </top>
      <bottom/>
      <diagonal/>
    </border>
    <border>
      <left/>
      <right style="thick">
        <color indexed="52"/>
      </right>
      <top style="thick">
        <color indexed="52"/>
      </top>
      <bottom/>
      <diagonal/>
    </border>
    <border>
      <left style="medium">
        <color indexed="64"/>
      </left>
      <right/>
      <top style="medium">
        <color indexed="64"/>
      </top>
      <bottom/>
      <diagonal/>
    </border>
    <border>
      <left style="medium">
        <color indexed="64"/>
      </left>
      <right/>
      <top style="thick">
        <color indexed="10"/>
      </top>
      <bottom/>
      <diagonal/>
    </border>
    <border>
      <left/>
      <right/>
      <top style="thick">
        <color indexed="10"/>
      </top>
      <bottom/>
      <diagonal/>
    </border>
    <border>
      <left/>
      <right style="thick">
        <color indexed="10"/>
      </right>
      <top style="medium">
        <color indexed="64"/>
      </top>
      <bottom style="medium">
        <color indexed="64"/>
      </bottom>
      <diagonal/>
    </border>
    <border>
      <left style="thick">
        <color indexed="10"/>
      </left>
      <right/>
      <top style="thick">
        <color indexed="10"/>
      </top>
      <bottom/>
      <diagonal/>
    </border>
    <border>
      <left/>
      <right style="thick">
        <color indexed="10"/>
      </right>
      <top/>
      <bottom/>
      <diagonal/>
    </border>
    <border>
      <left style="medium">
        <color indexed="64"/>
      </left>
      <right/>
      <top/>
      <bottom style="thick">
        <color indexed="10"/>
      </bottom>
      <diagonal/>
    </border>
    <border>
      <left/>
      <right/>
      <top/>
      <bottom style="thick">
        <color indexed="10"/>
      </bottom>
      <diagonal/>
    </border>
    <border>
      <left style="thin">
        <color indexed="64"/>
      </left>
      <right style="thick">
        <color indexed="13"/>
      </right>
      <top style="thin">
        <color indexed="64"/>
      </top>
      <bottom style="thick">
        <color indexed="13"/>
      </bottom>
      <diagonal/>
    </border>
    <border>
      <left/>
      <right style="thick">
        <color indexed="10"/>
      </right>
      <top/>
      <bottom style="thick">
        <color indexed="10"/>
      </bottom>
      <diagonal/>
    </border>
    <border>
      <left style="thick">
        <color indexed="50"/>
      </left>
      <right/>
      <top style="thick">
        <color indexed="50"/>
      </top>
      <bottom/>
      <diagonal/>
    </border>
    <border>
      <left/>
      <right/>
      <top style="thick">
        <color indexed="50"/>
      </top>
      <bottom/>
      <diagonal/>
    </border>
    <border>
      <left/>
      <right style="thick">
        <color indexed="50"/>
      </right>
      <top style="thick">
        <color indexed="50"/>
      </top>
      <bottom/>
      <diagonal/>
    </border>
    <border>
      <left style="thick">
        <color indexed="44"/>
      </left>
      <right/>
      <top style="thick">
        <color indexed="44"/>
      </top>
      <bottom/>
      <diagonal/>
    </border>
    <border>
      <left/>
      <right/>
      <top style="thick">
        <color indexed="44"/>
      </top>
      <bottom/>
      <diagonal/>
    </border>
    <border>
      <left/>
      <right style="thick">
        <color indexed="44"/>
      </right>
      <top style="thick">
        <color indexed="44"/>
      </top>
      <bottom/>
      <diagonal/>
    </border>
    <border>
      <left style="thin">
        <color indexed="64"/>
      </left>
      <right style="thick">
        <color indexed="13"/>
      </right>
      <top style="thin">
        <color indexed="64"/>
      </top>
      <bottom style="thin">
        <color indexed="64"/>
      </bottom>
      <diagonal/>
    </border>
    <border>
      <left style="thick">
        <color indexed="13"/>
      </left>
      <right/>
      <top style="thick">
        <color indexed="13"/>
      </top>
      <bottom/>
      <diagonal/>
    </border>
    <border>
      <left/>
      <right/>
      <top style="thick">
        <color indexed="13"/>
      </top>
      <bottom/>
      <diagonal/>
    </border>
    <border>
      <left/>
      <right style="thick">
        <color indexed="13"/>
      </right>
      <top style="thick">
        <color indexed="13"/>
      </top>
      <bottom/>
      <diagonal/>
    </border>
    <border>
      <left/>
      <right style="thick">
        <color indexed="13"/>
      </right>
      <top/>
      <bottom/>
      <diagonal/>
    </border>
    <border>
      <left/>
      <right style="thick">
        <color indexed="13"/>
      </right>
      <top style="medium">
        <color indexed="64"/>
      </top>
      <bottom/>
      <diagonal/>
    </border>
    <border>
      <left style="thick">
        <color indexed="29"/>
      </left>
      <right style="thin">
        <color indexed="64"/>
      </right>
      <top/>
      <bottom style="thick">
        <color indexed="29"/>
      </bottom>
      <diagonal/>
    </border>
    <border>
      <left style="thin">
        <color indexed="64"/>
      </left>
      <right style="thin">
        <color indexed="64"/>
      </right>
      <top/>
      <bottom style="thick">
        <color indexed="29"/>
      </bottom>
      <diagonal/>
    </border>
    <border>
      <left style="thick">
        <color indexed="29"/>
      </left>
      <right/>
      <top/>
      <bottom style="thick">
        <color indexed="29"/>
      </bottom>
      <diagonal/>
    </border>
    <border>
      <left/>
      <right/>
      <top/>
      <bottom style="thick">
        <color indexed="29"/>
      </bottom>
      <diagonal/>
    </border>
    <border>
      <left style="thick">
        <color indexed="34"/>
      </left>
      <right/>
      <top style="thick">
        <color indexed="34"/>
      </top>
      <bottom/>
      <diagonal/>
    </border>
    <border>
      <left/>
      <right/>
      <top style="thick">
        <color indexed="34"/>
      </top>
      <bottom/>
      <diagonal/>
    </border>
    <border>
      <left/>
      <right style="thick">
        <color indexed="34"/>
      </right>
      <top style="thick">
        <color indexed="34"/>
      </top>
      <bottom/>
      <diagonal/>
    </border>
    <border>
      <left/>
      <right style="thick">
        <color indexed="50"/>
      </right>
      <top style="thin">
        <color indexed="64"/>
      </top>
      <bottom/>
      <diagonal/>
    </border>
    <border>
      <left/>
      <right style="thick">
        <color indexed="50"/>
      </right>
      <top/>
      <bottom style="thick">
        <color indexed="50"/>
      </bottom>
      <diagonal/>
    </border>
    <border>
      <left style="thin">
        <color indexed="64"/>
      </left>
      <right style="thin">
        <color indexed="64"/>
      </right>
      <top/>
      <bottom style="thick">
        <color indexed="50"/>
      </bottom>
      <diagonal/>
    </border>
    <border>
      <left style="thick">
        <color indexed="50"/>
      </left>
      <right/>
      <top/>
      <bottom style="thick">
        <color indexed="50"/>
      </bottom>
      <diagonal/>
    </border>
    <border>
      <left style="thick">
        <color indexed="29"/>
      </left>
      <right style="thin">
        <color indexed="64"/>
      </right>
      <top style="thin">
        <color indexed="64"/>
      </top>
      <bottom/>
      <diagonal/>
    </border>
    <border>
      <left style="thick">
        <color indexed="29"/>
      </left>
      <right/>
      <top style="thick">
        <color indexed="29"/>
      </top>
      <bottom/>
      <diagonal/>
    </border>
    <border>
      <left/>
      <right/>
      <top style="thick">
        <color indexed="29"/>
      </top>
      <bottom/>
      <diagonal/>
    </border>
    <border>
      <left/>
      <right style="medium">
        <color indexed="64"/>
      </right>
      <top style="thick">
        <color indexed="29"/>
      </top>
      <bottom/>
      <diagonal/>
    </border>
    <border>
      <left/>
      <right style="medium">
        <color indexed="64"/>
      </right>
      <top style="medium">
        <color indexed="64"/>
      </top>
      <bottom style="medium">
        <color indexed="64"/>
      </bottom>
      <diagonal/>
    </border>
    <border>
      <left style="medium">
        <color indexed="64"/>
      </left>
      <right style="thick">
        <color indexed="10"/>
      </right>
      <top style="thick">
        <color indexed="10"/>
      </top>
      <bottom style="thick">
        <color indexed="10"/>
      </bottom>
      <diagonal/>
    </border>
    <border>
      <left style="thick">
        <color indexed="10"/>
      </left>
      <right style="medium">
        <color indexed="64"/>
      </right>
      <top style="thick">
        <color indexed="10"/>
      </top>
      <bottom style="thick">
        <color indexed="10"/>
      </bottom>
      <diagonal/>
    </border>
    <border>
      <left style="medium">
        <color indexed="64"/>
      </left>
      <right style="thick">
        <color indexed="10"/>
      </right>
      <top style="medium">
        <color indexed="64"/>
      </top>
      <bottom style="thick">
        <color indexed="10"/>
      </bottom>
      <diagonal/>
    </border>
    <border>
      <left/>
      <right style="thick">
        <color indexed="10"/>
      </right>
      <top style="medium">
        <color indexed="64"/>
      </top>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31" fillId="0" borderId="0"/>
    <xf numFmtId="44" fontId="31" fillId="0" borderId="0" applyFont="0" applyFill="0" applyBorder="0" applyAlignment="0" applyProtection="0"/>
    <xf numFmtId="9" fontId="31" fillId="0" borderId="0" applyFont="0" applyFill="0" applyBorder="0" applyAlignment="0" applyProtection="0"/>
  </cellStyleXfs>
  <cellXfs count="502">
    <xf numFmtId="0" fontId="0" fillId="0" borderId="0" xfId="0"/>
    <xf numFmtId="0" fontId="0" fillId="2" borderId="0" xfId="0" applyFill="1"/>
    <xf numFmtId="164" fontId="0" fillId="2" borderId="0" xfId="1" applyNumberFormat="1" applyFont="1" applyFill="1"/>
    <xf numFmtId="0" fontId="0" fillId="0" borderId="0" xfId="0" applyFill="1"/>
    <xf numFmtId="164" fontId="0" fillId="0" borderId="0" xfId="1" applyNumberFormat="1" applyFont="1" applyFill="1"/>
    <xf numFmtId="164" fontId="4" fillId="2" borderId="0" xfId="1" applyNumberFormat="1" applyFont="1" applyFill="1"/>
    <xf numFmtId="0" fontId="5" fillId="2" borderId="0" xfId="0" applyFont="1" applyFill="1"/>
    <xf numFmtId="0" fontId="9" fillId="2" borderId="0" xfId="0" applyFont="1" applyFill="1" applyAlignment="1">
      <alignment vertical="center" wrapText="1"/>
    </xf>
    <xf numFmtId="0" fontId="10" fillId="2" borderId="0" xfId="0" applyFont="1" applyFill="1" applyAlignment="1">
      <alignment vertical="center" wrapText="1"/>
    </xf>
    <xf numFmtId="0" fontId="10" fillId="0" borderId="0" xfId="0" applyFont="1" applyAlignment="1">
      <alignment vertical="center" wrapText="1"/>
    </xf>
    <xf numFmtId="0" fontId="12" fillId="2" borderId="0" xfId="0" applyFont="1" applyFill="1" applyAlignment="1">
      <alignment horizontal="center" vertical="center" wrapText="1"/>
    </xf>
    <xf numFmtId="0" fontId="13" fillId="2" borderId="0" xfId="0" applyFont="1" applyFill="1" applyAlignment="1">
      <alignment vertical="center" wrapText="1"/>
    </xf>
    <xf numFmtId="0" fontId="12" fillId="2" borderId="1"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vertical="center" wrapText="1"/>
    </xf>
    <xf numFmtId="0" fontId="12" fillId="2" borderId="3" xfId="0" applyFont="1" applyFill="1" applyBorder="1" applyAlignment="1">
      <alignment vertical="center" wrapText="1"/>
    </xf>
    <xf numFmtId="0" fontId="12" fillId="2" borderId="1" xfId="0" applyFont="1" applyFill="1" applyBorder="1" applyAlignment="1">
      <alignment vertical="center" wrapText="1"/>
    </xf>
    <xf numFmtId="0" fontId="12" fillId="2" borderId="6" xfId="0" applyFont="1" applyFill="1" applyBorder="1" applyAlignment="1">
      <alignment vertical="center" wrapText="1"/>
    </xf>
    <xf numFmtId="0" fontId="9" fillId="2" borderId="7" xfId="0" applyFont="1" applyFill="1" applyBorder="1" applyAlignment="1">
      <alignment vertical="center" wrapText="1"/>
    </xf>
    <xf numFmtId="0" fontId="12" fillId="2" borderId="8" xfId="0" applyFont="1" applyFill="1" applyBorder="1" applyAlignment="1">
      <alignment horizontal="center" vertical="center" wrapText="1"/>
    </xf>
    <xf numFmtId="0" fontId="12" fillId="2" borderId="0" xfId="0" applyFont="1" applyFill="1" applyAlignment="1">
      <alignment vertical="center" wrapText="1"/>
    </xf>
    <xf numFmtId="164" fontId="14" fillId="2" borderId="0" xfId="1" applyNumberFormat="1" applyFont="1" applyFill="1" applyBorder="1" applyAlignment="1">
      <alignment horizontal="center" vertical="center" wrapText="1"/>
    </xf>
    <xf numFmtId="164" fontId="15" fillId="2" borderId="9" xfId="1" applyNumberFormat="1" applyFont="1" applyFill="1" applyBorder="1" applyAlignment="1">
      <alignment vertical="center" wrapText="1"/>
    </xf>
    <xf numFmtId="164" fontId="14" fillId="2" borderId="10" xfId="1" applyNumberFormat="1" applyFont="1" applyFill="1" applyBorder="1" applyAlignment="1">
      <alignment horizontal="center" vertical="center" wrapText="1"/>
    </xf>
    <xf numFmtId="164" fontId="15" fillId="2" borderId="11" xfId="1" applyNumberFormat="1" applyFont="1" applyFill="1" applyBorder="1" applyAlignment="1">
      <alignment vertical="center" wrapText="1"/>
    </xf>
    <xf numFmtId="0" fontId="16" fillId="2" borderId="0" xfId="0" applyFont="1" applyFill="1" applyAlignment="1">
      <alignment vertical="center" wrapText="1"/>
    </xf>
    <xf numFmtId="0" fontId="3" fillId="2" borderId="0" xfId="0" applyFont="1" applyFill="1" applyBorder="1" applyAlignment="1">
      <alignment horizontal="center" vertical="center" wrapText="1"/>
    </xf>
    <xf numFmtId="0" fontId="0" fillId="2" borderId="0" xfId="0" applyFill="1" applyAlignment="1">
      <alignment vertical="center" wrapText="1"/>
    </xf>
    <xf numFmtId="0" fontId="0" fillId="0" borderId="0" xfId="0" applyAlignment="1">
      <alignment vertical="center" wrapText="1"/>
    </xf>
    <xf numFmtId="0" fontId="3" fillId="2" borderId="0" xfId="0" applyFont="1" applyFill="1"/>
    <xf numFmtId="0" fontId="3" fillId="2" borderId="0" xfId="0" applyFont="1" applyFill="1" applyBorder="1" applyAlignment="1">
      <alignment horizontal="left"/>
    </xf>
    <xf numFmtId="0" fontId="0" fillId="0" borderId="0" xfId="0" applyAlignment="1">
      <alignment horizontal="center"/>
    </xf>
    <xf numFmtId="0" fontId="0" fillId="2" borderId="0" xfId="0" applyFill="1" applyAlignment="1">
      <alignment horizontal="center"/>
    </xf>
    <xf numFmtId="0" fontId="3" fillId="2" borderId="0" xfId="0" applyFont="1" applyFill="1" applyBorder="1" applyAlignment="1">
      <alignment horizontal="left" vertical="center" wrapText="1"/>
    </xf>
    <xf numFmtId="0" fontId="3" fillId="2" borderId="0" xfId="0" applyFont="1" applyFill="1" applyBorder="1" applyAlignment="1">
      <alignment vertical="center" wrapText="1"/>
    </xf>
    <xf numFmtId="0" fontId="0" fillId="2" borderId="12" xfId="0" applyFill="1" applyBorder="1"/>
    <xf numFmtId="0" fontId="0" fillId="2" borderId="9" xfId="0" applyFill="1" applyBorder="1"/>
    <xf numFmtId="0" fontId="0" fillId="2" borderId="9" xfId="0" applyFill="1" applyBorder="1" applyAlignment="1">
      <alignment vertical="center" wrapText="1"/>
    </xf>
    <xf numFmtId="0" fontId="0" fillId="2" borderId="11" xfId="0" applyFill="1" applyBorder="1"/>
    <xf numFmtId="0" fontId="0" fillId="2" borderId="13" xfId="0" applyFill="1" applyBorder="1"/>
    <xf numFmtId="0" fontId="0" fillId="2" borderId="14" xfId="0" applyFill="1" applyBorder="1"/>
    <xf numFmtId="0" fontId="0" fillId="2" borderId="15" xfId="0" applyFill="1" applyBorder="1"/>
    <xf numFmtId="164" fontId="5" fillId="2" borderId="0" xfId="1" applyNumberFormat="1" applyFont="1" applyFill="1"/>
    <xf numFmtId="164" fontId="23" fillId="2" borderId="0" xfId="2" applyNumberFormat="1" applyFont="1" applyFill="1" applyAlignment="1" applyProtection="1"/>
    <xf numFmtId="0" fontId="3" fillId="2" borderId="10" xfId="0" applyFont="1" applyFill="1" applyBorder="1" applyAlignment="1">
      <alignment vertical="center" wrapText="1"/>
    </xf>
    <xf numFmtId="164" fontId="20" fillId="3" borderId="16" xfId="1" applyNumberFormat="1" applyFont="1" applyFill="1" applyBorder="1" applyAlignment="1">
      <alignment horizontal="center"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4" fillId="3" borderId="16" xfId="0" applyFont="1" applyFill="1" applyBorder="1"/>
    <xf numFmtId="164" fontId="20" fillId="3" borderId="18" xfId="1" applyNumberFormat="1" applyFont="1" applyFill="1" applyBorder="1" applyAlignment="1">
      <alignment horizontal="center" vertical="center" wrapText="1"/>
    </xf>
    <xf numFmtId="0" fontId="4" fillId="3" borderId="18" xfId="0" applyFont="1" applyFill="1" applyBorder="1" applyAlignment="1">
      <alignment vertical="center" wrapText="1"/>
    </xf>
    <xf numFmtId="0" fontId="4" fillId="3" borderId="19" xfId="0" applyFont="1" applyFill="1" applyBorder="1" applyAlignment="1">
      <alignment vertical="center" wrapText="1"/>
    </xf>
    <xf numFmtId="0" fontId="4" fillId="3" borderId="16" xfId="0" applyFont="1" applyFill="1" applyBorder="1" applyAlignment="1">
      <alignment horizontal="center"/>
    </xf>
    <xf numFmtId="0" fontId="4" fillId="3" borderId="17" xfId="0" applyFont="1" applyFill="1" applyBorder="1" applyAlignment="1">
      <alignment horizontal="center"/>
    </xf>
    <xf numFmtId="0" fontId="0" fillId="2" borderId="0" xfId="0" applyFill="1" applyAlignment="1">
      <alignment vertical="center"/>
    </xf>
    <xf numFmtId="164" fontId="0" fillId="2" borderId="0" xfId="1" applyNumberFormat="1" applyFont="1" applyFill="1" applyAlignment="1">
      <alignment vertical="center" wrapText="1"/>
    </xf>
    <xf numFmtId="0" fontId="0" fillId="0" borderId="0" xfId="0" applyFill="1" applyAlignment="1">
      <alignment vertical="center" wrapText="1"/>
    </xf>
    <xf numFmtId="164" fontId="14" fillId="4" borderId="16" xfId="1" applyNumberFormat="1" applyFont="1" applyFill="1" applyBorder="1" applyAlignment="1">
      <alignment horizontal="center" vertical="center" wrapText="1"/>
    </xf>
    <xf numFmtId="164" fontId="12" fillId="5" borderId="16" xfId="1" applyNumberFormat="1" applyFont="1" applyFill="1" applyBorder="1" applyAlignment="1">
      <alignment horizontal="center" vertical="center" wrapText="1"/>
    </xf>
    <xf numFmtId="9" fontId="14" fillId="0" borderId="16" xfId="3" applyFont="1" applyFill="1" applyBorder="1" applyAlignment="1">
      <alignment horizontal="center" vertical="center" wrapText="1"/>
    </xf>
    <xf numFmtId="0" fontId="10" fillId="2" borderId="16" xfId="0" applyFont="1" applyFill="1" applyBorder="1" applyAlignment="1">
      <alignment vertical="center" wrapText="1"/>
    </xf>
    <xf numFmtId="0" fontId="12" fillId="2" borderId="16" xfId="0" applyFont="1" applyFill="1" applyBorder="1" applyAlignment="1">
      <alignment horizontal="center" vertical="center" wrapText="1"/>
    </xf>
    <xf numFmtId="0" fontId="14" fillId="0" borderId="16" xfId="0" applyFont="1" applyFill="1" applyBorder="1" applyAlignment="1">
      <alignment horizontal="center" vertical="center" wrapText="1"/>
    </xf>
    <xf numFmtId="164" fontId="15" fillId="0" borderId="16" xfId="1" applyNumberFormat="1" applyFont="1" applyFill="1" applyBorder="1" applyAlignment="1">
      <alignment vertical="center" wrapText="1"/>
    </xf>
    <xf numFmtId="0" fontId="16" fillId="2" borderId="16" xfId="0" applyFont="1" applyFill="1" applyBorder="1" applyAlignment="1">
      <alignment vertical="center" wrapText="1"/>
    </xf>
    <xf numFmtId="0" fontId="12" fillId="2" borderId="20" xfId="0" applyFont="1" applyFill="1" applyBorder="1" applyAlignment="1">
      <alignment vertical="center" wrapText="1"/>
    </xf>
    <xf numFmtId="0" fontId="12" fillId="2" borderId="21" xfId="0" applyFont="1" applyFill="1" applyBorder="1" applyAlignment="1">
      <alignment vertical="center" wrapText="1"/>
    </xf>
    <xf numFmtId="164" fontId="15" fillId="0" borderId="22" xfId="1" applyNumberFormat="1" applyFont="1" applyFill="1" applyBorder="1" applyAlignment="1">
      <alignment vertical="center" wrapText="1"/>
    </xf>
    <xf numFmtId="164" fontId="15" fillId="0" borderId="22" xfId="0" applyNumberFormat="1" applyFont="1" applyFill="1" applyBorder="1" applyAlignment="1">
      <alignment vertical="center" wrapText="1"/>
    </xf>
    <xf numFmtId="164" fontId="13" fillId="0" borderId="23" xfId="1" applyNumberFormat="1" applyFont="1" applyFill="1" applyBorder="1" applyAlignment="1">
      <alignment horizontal="left" vertical="center" wrapText="1"/>
    </xf>
    <xf numFmtId="164" fontId="24" fillId="0" borderId="23" xfId="1" applyNumberFormat="1" applyFont="1" applyFill="1" applyBorder="1" applyAlignment="1">
      <alignment horizontal="left" vertical="center" wrapText="1"/>
    </xf>
    <xf numFmtId="0" fontId="10" fillId="2" borderId="24" xfId="0" applyFont="1" applyFill="1" applyBorder="1" applyAlignment="1">
      <alignment vertical="center" wrapText="1"/>
    </xf>
    <xf numFmtId="164" fontId="15" fillId="2" borderId="25" xfId="1" applyNumberFormat="1" applyFont="1" applyFill="1" applyBorder="1" applyAlignment="1">
      <alignment vertical="center" wrapText="1"/>
    </xf>
    <xf numFmtId="0" fontId="25" fillId="2" borderId="26" xfId="0" applyFont="1" applyFill="1" applyBorder="1" applyAlignment="1">
      <alignment vertical="center" wrapText="1"/>
    </xf>
    <xf numFmtId="0" fontId="25" fillId="2" borderId="27" xfId="0" applyFont="1" applyFill="1" applyBorder="1" applyAlignment="1">
      <alignment vertical="center" wrapText="1"/>
    </xf>
    <xf numFmtId="0" fontId="25" fillId="2" borderId="28" xfId="0" applyFont="1" applyFill="1" applyBorder="1" applyAlignment="1">
      <alignment vertical="center" wrapText="1"/>
    </xf>
    <xf numFmtId="0" fontId="25" fillId="2" borderId="29" xfId="0" applyFont="1" applyFill="1" applyBorder="1" applyAlignment="1">
      <alignment vertical="center" wrapText="1"/>
    </xf>
    <xf numFmtId="164" fontId="26" fillId="3" borderId="30" xfId="1" applyNumberFormat="1" applyFont="1" applyFill="1" applyBorder="1" applyAlignment="1">
      <alignment horizontal="center"/>
    </xf>
    <xf numFmtId="164" fontId="26" fillId="4" borderId="31" xfId="1" applyNumberFormat="1" applyFont="1" applyFill="1" applyBorder="1" applyAlignment="1">
      <alignment horizontal="right" vertical="center" wrapText="1"/>
    </xf>
    <xf numFmtId="164" fontId="28" fillId="0" borderId="31" xfId="1" applyNumberFormat="1" applyFont="1" applyFill="1" applyBorder="1" applyAlignment="1">
      <alignment horizontal="right" vertical="center" wrapText="1"/>
    </xf>
    <xf numFmtId="164" fontId="25" fillId="6" borderId="31" xfId="1" applyNumberFormat="1" applyFont="1" applyFill="1" applyBorder="1" applyAlignment="1">
      <alignment horizontal="right" vertical="center" wrapText="1"/>
    </xf>
    <xf numFmtId="0" fontId="25" fillId="2" borderId="32" xfId="0" applyFont="1" applyFill="1" applyBorder="1" applyAlignment="1">
      <alignment vertical="center" wrapText="1"/>
    </xf>
    <xf numFmtId="164" fontId="26" fillId="4" borderId="33" xfId="1" applyNumberFormat="1" applyFont="1" applyFill="1" applyBorder="1" applyAlignment="1">
      <alignment horizontal="right" vertical="center" wrapText="1"/>
    </xf>
    <xf numFmtId="0" fontId="4" fillId="2" borderId="0" xfId="0" applyFont="1" applyFill="1" applyAlignment="1">
      <alignment vertical="center" wrapText="1"/>
    </xf>
    <xf numFmtId="0" fontId="4" fillId="2" borderId="0" xfId="0" applyFont="1" applyFill="1"/>
    <xf numFmtId="0" fontId="25" fillId="2" borderId="34" xfId="0" applyFont="1" applyFill="1" applyBorder="1" applyAlignment="1">
      <alignment vertical="center" wrapText="1"/>
    </xf>
    <xf numFmtId="9" fontId="26" fillId="4" borderId="35" xfId="3" applyFont="1" applyFill="1" applyBorder="1" applyAlignment="1">
      <alignment horizontal="center" vertical="center"/>
    </xf>
    <xf numFmtId="9" fontId="28" fillId="0" borderId="36" xfId="3" applyFont="1" applyFill="1" applyBorder="1" applyAlignment="1">
      <alignment horizontal="center" vertical="center" wrapText="1"/>
    </xf>
    <xf numFmtId="9" fontId="26" fillId="4" borderId="37" xfId="3" applyFont="1" applyFill="1" applyBorder="1" applyAlignment="1">
      <alignment horizontal="center" vertical="center"/>
    </xf>
    <xf numFmtId="0" fontId="31" fillId="2" borderId="0" xfId="0" applyFont="1" applyFill="1"/>
    <xf numFmtId="164" fontId="31" fillId="2" borderId="0" xfId="1" applyNumberFormat="1" applyFont="1" applyFill="1" applyAlignment="1">
      <alignment horizontal="center"/>
    </xf>
    <xf numFmtId="0" fontId="31" fillId="2" borderId="0" xfId="0" applyFont="1" applyFill="1" applyAlignment="1">
      <alignment vertical="center" wrapText="1"/>
    </xf>
    <xf numFmtId="0" fontId="31" fillId="2" borderId="0" xfId="0" applyFont="1" applyFill="1" applyAlignment="1">
      <alignment horizontal="center"/>
    </xf>
    <xf numFmtId="0" fontId="31" fillId="0" borderId="0" xfId="0" applyFont="1"/>
    <xf numFmtId="164" fontId="31" fillId="0" borderId="0" xfId="0" applyNumberFormat="1" applyFont="1"/>
    <xf numFmtId="164" fontId="31" fillId="0" borderId="0" xfId="1" applyNumberFormat="1" applyFont="1" applyAlignment="1">
      <alignment horizontal="center"/>
    </xf>
    <xf numFmtId="0" fontId="31" fillId="0" borderId="0" xfId="0" applyFont="1" applyAlignment="1">
      <alignment horizontal="center"/>
    </xf>
    <xf numFmtId="0" fontId="31" fillId="0" borderId="0" xfId="0" applyFont="1" applyAlignment="1">
      <alignment vertical="center" wrapText="1"/>
    </xf>
    <xf numFmtId="0" fontId="31" fillId="2" borderId="0" xfId="0" applyFont="1" applyFill="1" applyBorder="1"/>
    <xf numFmtId="0" fontId="5" fillId="2" borderId="38" xfId="0" applyFont="1" applyFill="1" applyBorder="1"/>
    <xf numFmtId="164" fontId="4" fillId="4" borderId="0" xfId="1" applyNumberFormat="1" applyFont="1" applyFill="1" applyBorder="1" applyAlignment="1">
      <alignment horizontal="center"/>
    </xf>
    <xf numFmtId="164" fontId="5" fillId="6" borderId="0" xfId="0" applyNumberFormat="1" applyFont="1" applyFill="1" applyBorder="1"/>
    <xf numFmtId="0" fontId="5" fillId="0" borderId="0" xfId="0" applyFont="1" applyFill="1" applyBorder="1"/>
    <xf numFmtId="164" fontId="5" fillId="2" borderId="0" xfId="0" applyNumberFormat="1" applyFont="1" applyFill="1" applyBorder="1"/>
    <xf numFmtId="164" fontId="4" fillId="7" borderId="0" xfId="0" applyNumberFormat="1" applyFont="1" applyFill="1" applyBorder="1"/>
    <xf numFmtId="164" fontId="31" fillId="0" borderId="0" xfId="0" applyNumberFormat="1" applyFont="1" applyFill="1" applyBorder="1"/>
    <xf numFmtId="164" fontId="31" fillId="2" borderId="0" xfId="0" applyNumberFormat="1" applyFont="1" applyFill="1" applyBorder="1"/>
    <xf numFmtId="0" fontId="31" fillId="0" borderId="0" xfId="0" applyFont="1" applyFill="1" applyBorder="1"/>
    <xf numFmtId="164" fontId="5" fillId="8" borderId="0" xfId="0" applyNumberFormat="1" applyFont="1" applyFill="1" applyBorder="1"/>
    <xf numFmtId="164" fontId="5" fillId="2" borderId="0" xfId="1" applyNumberFormat="1" applyFont="1" applyFill="1" applyBorder="1" applyAlignment="1">
      <alignment horizontal="center"/>
    </xf>
    <xf numFmtId="0" fontId="5" fillId="2" borderId="39" xfId="0" applyFont="1" applyFill="1" applyBorder="1"/>
    <xf numFmtId="164" fontId="5" fillId="2" borderId="10" xfId="0" applyNumberFormat="1" applyFont="1" applyFill="1" applyBorder="1"/>
    <xf numFmtId="0" fontId="5" fillId="9" borderId="0" xfId="0" applyFont="1" applyFill="1" applyBorder="1"/>
    <xf numFmtId="0" fontId="31" fillId="7" borderId="0" xfId="0" applyFont="1" applyFill="1" applyBorder="1"/>
    <xf numFmtId="0" fontId="5" fillId="6" borderId="0" xfId="0" applyFont="1" applyFill="1" applyBorder="1"/>
    <xf numFmtId="0" fontId="5" fillId="2" borderId="0" xfId="0" applyFont="1" applyFill="1" applyBorder="1" applyAlignment="1">
      <alignment horizontal="center"/>
    </xf>
    <xf numFmtId="0" fontId="4" fillId="0" borderId="14" xfId="0" applyFont="1" applyFill="1" applyBorder="1"/>
    <xf numFmtId="164" fontId="4" fillId="0" borderId="14" xfId="0" applyNumberFormat="1" applyFont="1" applyFill="1" applyBorder="1"/>
    <xf numFmtId="164" fontId="4" fillId="0" borderId="15" xfId="0" applyNumberFormat="1" applyFont="1" applyFill="1" applyBorder="1"/>
    <xf numFmtId="9" fontId="26" fillId="0" borderId="40" xfId="3" applyFont="1" applyFill="1" applyBorder="1" applyAlignment="1">
      <alignment horizontal="center" vertical="center"/>
    </xf>
    <xf numFmtId="164" fontId="25" fillId="5" borderId="31" xfId="1" applyNumberFormat="1" applyFont="1" applyFill="1" applyBorder="1" applyAlignment="1">
      <alignment horizontal="right" vertical="center" wrapText="1"/>
    </xf>
    <xf numFmtId="0" fontId="5" fillId="2" borderId="0" xfId="0" applyFont="1" applyFill="1" applyAlignment="1">
      <alignment horizontal="left" vertical="top" wrapText="1"/>
    </xf>
    <xf numFmtId="164" fontId="20" fillId="7" borderId="16" xfId="1" applyNumberFormat="1" applyFont="1" applyFill="1" applyBorder="1" applyAlignment="1">
      <alignment vertical="center" wrapText="1"/>
    </xf>
    <xf numFmtId="164" fontId="20" fillId="4" borderId="16" xfId="1" applyNumberFormat="1" applyFont="1" applyFill="1" applyBorder="1" applyAlignment="1">
      <alignment vertical="center"/>
    </xf>
    <xf numFmtId="164" fontId="3" fillId="10" borderId="16" xfId="1" applyNumberFormat="1" applyFont="1" applyFill="1" applyBorder="1" applyAlignment="1">
      <alignment vertical="center" wrapText="1"/>
    </xf>
    <xf numFmtId="164" fontId="20" fillId="11" borderId="16" xfId="1" applyNumberFormat="1" applyFont="1" applyFill="1" applyBorder="1" applyAlignment="1">
      <alignment vertical="center" wrapText="1"/>
    </xf>
    <xf numFmtId="164" fontId="3" fillId="8" borderId="16" xfId="1" applyNumberFormat="1" applyFont="1" applyFill="1" applyBorder="1" applyAlignment="1">
      <alignment vertical="center"/>
    </xf>
    <xf numFmtId="164" fontId="33" fillId="2" borderId="0" xfId="2" applyNumberFormat="1" applyFont="1" applyFill="1" applyAlignment="1" applyProtection="1">
      <alignment vertical="center" wrapText="1"/>
    </xf>
    <xf numFmtId="164" fontId="4" fillId="2" borderId="43" xfId="1" applyNumberFormat="1" applyFont="1" applyFill="1" applyBorder="1" applyAlignment="1">
      <alignment vertical="center" wrapText="1"/>
    </xf>
    <xf numFmtId="164" fontId="4" fillId="2" borderId="16" xfId="1" applyNumberFormat="1" applyFont="1" applyFill="1" applyBorder="1" applyAlignment="1">
      <alignment vertical="center"/>
    </xf>
    <xf numFmtId="164" fontId="4" fillId="2" borderId="16" xfId="1" applyNumberFormat="1" applyFont="1" applyFill="1" applyBorder="1" applyAlignment="1">
      <alignment vertical="center" wrapText="1"/>
    </xf>
    <xf numFmtId="164" fontId="5" fillId="2" borderId="16" xfId="1" applyNumberFormat="1" applyFont="1" applyFill="1" applyBorder="1" applyAlignment="1">
      <alignment vertical="center"/>
    </xf>
    <xf numFmtId="164" fontId="4" fillId="2" borderId="44" xfId="1" applyNumberFormat="1" applyFont="1" applyFill="1" applyBorder="1" applyAlignment="1">
      <alignment vertical="center"/>
    </xf>
    <xf numFmtId="164" fontId="4" fillId="2" borderId="44" xfId="1" applyNumberFormat="1" applyFont="1" applyFill="1" applyBorder="1" applyAlignment="1">
      <alignment vertical="center" wrapText="1"/>
    </xf>
    <xf numFmtId="164" fontId="5" fillId="2" borderId="0" xfId="0" applyNumberFormat="1" applyFont="1" applyFill="1"/>
    <xf numFmtId="164" fontId="4" fillId="2" borderId="16" xfId="1" applyNumberFormat="1" applyFont="1" applyFill="1" applyBorder="1" applyAlignment="1">
      <alignment horizontal="center" vertical="center"/>
    </xf>
    <xf numFmtId="164" fontId="3" fillId="12" borderId="16" xfId="1" applyNumberFormat="1" applyFont="1" applyFill="1" applyBorder="1" applyAlignment="1">
      <alignment vertical="center" wrapText="1"/>
    </xf>
    <xf numFmtId="164" fontId="4" fillId="2" borderId="18" xfId="1" applyNumberFormat="1" applyFont="1" applyFill="1" applyBorder="1" applyAlignment="1">
      <alignment vertical="center"/>
    </xf>
    <xf numFmtId="164" fontId="5" fillId="2" borderId="18" xfId="1" applyNumberFormat="1" applyFont="1" applyFill="1" applyBorder="1" applyAlignment="1">
      <alignment vertical="center"/>
    </xf>
    <xf numFmtId="164" fontId="4" fillId="2" borderId="19" xfId="1" applyNumberFormat="1" applyFont="1" applyFill="1" applyBorder="1" applyAlignment="1">
      <alignment vertical="center"/>
    </xf>
    <xf numFmtId="164" fontId="4" fillId="2" borderId="45" xfId="1" applyNumberFormat="1" applyFont="1" applyFill="1" applyBorder="1" applyAlignment="1">
      <alignment vertical="center"/>
    </xf>
    <xf numFmtId="164" fontId="4" fillId="2" borderId="46" xfId="1" applyNumberFormat="1" applyFont="1" applyFill="1" applyBorder="1" applyAlignment="1">
      <alignment vertical="center" wrapText="1"/>
    </xf>
    <xf numFmtId="164" fontId="20" fillId="13" borderId="0" xfId="1" applyNumberFormat="1" applyFont="1" applyFill="1" applyBorder="1" applyAlignment="1">
      <alignment vertical="center"/>
    </xf>
    <xf numFmtId="164" fontId="20" fillId="10" borderId="47" xfId="1" applyNumberFormat="1" applyFont="1" applyFill="1" applyBorder="1" applyAlignment="1">
      <alignment vertical="center" wrapText="1"/>
    </xf>
    <xf numFmtId="0" fontId="3" fillId="2" borderId="48" xfId="0" applyFont="1" applyFill="1" applyBorder="1" applyAlignment="1">
      <alignment vertical="center" wrapText="1"/>
    </xf>
    <xf numFmtId="164" fontId="3" fillId="2" borderId="18" xfId="0" applyNumberFormat="1" applyFont="1" applyFill="1" applyBorder="1" applyAlignment="1">
      <alignment vertical="center" wrapText="1"/>
    </xf>
    <xf numFmtId="0" fontId="3" fillId="2" borderId="49" xfId="0" applyFont="1" applyFill="1" applyBorder="1" applyAlignment="1">
      <alignment vertical="center"/>
    </xf>
    <xf numFmtId="0" fontId="3" fillId="2" borderId="49" xfId="0" applyFont="1" applyFill="1" applyBorder="1" applyAlignment="1">
      <alignment vertical="center" wrapText="1"/>
    </xf>
    <xf numFmtId="164" fontId="3" fillId="2" borderId="49" xfId="0" applyNumberFormat="1" applyFont="1" applyFill="1" applyBorder="1" applyAlignment="1">
      <alignment vertical="center" wrapText="1"/>
    </xf>
    <xf numFmtId="0" fontId="3" fillId="2" borderId="50" xfId="0" applyFont="1" applyFill="1" applyBorder="1" applyAlignment="1">
      <alignment vertical="center" wrapText="1"/>
    </xf>
    <xf numFmtId="164" fontId="3" fillId="2" borderId="44" xfId="1" applyNumberFormat="1" applyFont="1" applyFill="1" applyBorder="1" applyAlignment="1">
      <alignment vertical="center" wrapText="1"/>
    </xf>
    <xf numFmtId="164" fontId="0" fillId="2" borderId="0" xfId="1" applyNumberFormat="1" applyFont="1" applyFill="1" applyBorder="1"/>
    <xf numFmtId="164" fontId="4" fillId="2" borderId="0" xfId="1" applyNumberFormat="1" applyFont="1" applyFill="1" applyBorder="1"/>
    <xf numFmtId="164" fontId="5" fillId="5" borderId="0" xfId="1" applyNumberFormat="1" applyFont="1" applyFill="1" applyBorder="1" applyAlignment="1">
      <alignment horizontal="center"/>
    </xf>
    <xf numFmtId="164" fontId="5" fillId="5" borderId="10" xfId="1" applyNumberFormat="1" applyFont="1" applyFill="1" applyBorder="1" applyAlignment="1">
      <alignment horizontal="center"/>
    </xf>
    <xf numFmtId="164" fontId="4" fillId="2" borderId="0" xfId="1" applyNumberFormat="1" applyFont="1" applyFill="1" applyBorder="1" applyAlignment="1">
      <alignment horizontal="center"/>
    </xf>
    <xf numFmtId="0" fontId="5" fillId="2" borderId="0" xfId="0" applyFont="1" applyFill="1" applyBorder="1"/>
    <xf numFmtId="164" fontId="31" fillId="2" borderId="0" xfId="1" applyNumberFormat="1" applyFont="1" applyFill="1" applyBorder="1" applyAlignment="1">
      <alignment horizontal="center"/>
    </xf>
    <xf numFmtId="0" fontId="3" fillId="0" borderId="8" xfId="0" applyFont="1" applyFill="1" applyBorder="1" applyAlignment="1">
      <alignment horizontal="center"/>
    </xf>
    <xf numFmtId="0" fontId="3" fillId="0" borderId="0" xfId="0" applyFont="1" applyFill="1" applyBorder="1" applyAlignment="1">
      <alignment horizontal="center"/>
    </xf>
    <xf numFmtId="164" fontId="5" fillId="0" borderId="0" xfId="0" applyNumberFormat="1" applyFont="1" applyFill="1" applyBorder="1"/>
    <xf numFmtId="0" fontId="31" fillId="2" borderId="38" xfId="0" applyFont="1" applyFill="1" applyBorder="1"/>
    <xf numFmtId="164" fontId="5" fillId="10" borderId="0" xfId="1" applyNumberFormat="1" applyFont="1" applyFill="1" applyBorder="1" applyAlignment="1">
      <alignment horizontal="center"/>
    </xf>
    <xf numFmtId="0" fontId="5" fillId="14" borderId="38" xfId="0" applyFont="1" applyFill="1" applyBorder="1"/>
    <xf numFmtId="164" fontId="5" fillId="8" borderId="0" xfId="0" applyNumberFormat="1" applyFont="1" applyFill="1"/>
    <xf numFmtId="0" fontId="0" fillId="15" borderId="0" xfId="0" applyFill="1"/>
    <xf numFmtId="9" fontId="26" fillId="4" borderId="36" xfId="3" applyFont="1" applyFill="1" applyBorder="1" applyAlignment="1">
      <alignment horizontal="center" vertical="center" wrapText="1"/>
    </xf>
    <xf numFmtId="0" fontId="4" fillId="3" borderId="51" xfId="0" applyFont="1" applyFill="1" applyBorder="1" applyAlignment="1">
      <alignment vertical="center" wrapText="1"/>
    </xf>
    <xf numFmtId="164" fontId="20" fillId="3" borderId="52" xfId="1" applyNumberFormat="1" applyFont="1" applyFill="1" applyBorder="1" applyAlignment="1">
      <alignment horizontal="center" vertical="center" wrapText="1"/>
    </xf>
    <xf numFmtId="0" fontId="21" fillId="2" borderId="0" xfId="0" applyFont="1" applyFill="1" applyAlignment="1">
      <alignment horizontal="center" vertical="center" wrapText="1"/>
    </xf>
    <xf numFmtId="0" fontId="13" fillId="4" borderId="53" xfId="0" applyFont="1" applyFill="1" applyBorder="1" applyAlignment="1">
      <alignment horizontal="left" vertical="center" wrapText="1"/>
    </xf>
    <xf numFmtId="164" fontId="9" fillId="5" borderId="23" xfId="1" applyNumberFormat="1" applyFont="1" applyFill="1" applyBorder="1" applyAlignment="1">
      <alignment horizontal="left" vertical="center" wrapText="1"/>
    </xf>
    <xf numFmtId="9" fontId="14" fillId="4" borderId="16" xfId="3" applyFont="1" applyFill="1" applyBorder="1" applyAlignment="1">
      <alignment horizontal="center" vertical="center" wrapText="1"/>
    </xf>
    <xf numFmtId="164" fontId="14" fillId="4" borderId="54" xfId="1" applyNumberFormat="1" applyFont="1" applyFill="1" applyBorder="1" applyAlignment="1">
      <alignment horizontal="center" vertical="center" wrapText="1"/>
    </xf>
    <xf numFmtId="0" fontId="0" fillId="0" borderId="55" xfId="0" applyBorder="1"/>
    <xf numFmtId="164" fontId="15" fillId="2" borderId="56" xfId="1" applyNumberFormat="1" applyFont="1" applyFill="1" applyBorder="1" applyAlignment="1">
      <alignment vertical="center" wrapText="1"/>
    </xf>
    <xf numFmtId="0" fontId="10" fillId="17" borderId="0" xfId="0" applyFont="1" applyFill="1" applyAlignment="1">
      <alignment vertical="center" wrapText="1"/>
    </xf>
    <xf numFmtId="164" fontId="12" fillId="2" borderId="57" xfId="1" applyNumberFormat="1" applyFont="1" applyFill="1" applyBorder="1" applyAlignment="1">
      <alignment vertical="center" wrapText="1"/>
    </xf>
    <xf numFmtId="164" fontId="12" fillId="2" borderId="58" xfId="1" applyNumberFormat="1" applyFont="1" applyFill="1" applyBorder="1" applyAlignment="1">
      <alignment horizontal="right" vertical="center" wrapText="1"/>
    </xf>
    <xf numFmtId="164" fontId="15" fillId="4" borderId="18" xfId="1" applyNumberFormat="1" applyFont="1" applyFill="1" applyBorder="1" applyAlignment="1">
      <alignment horizontal="center" vertical="center" wrapText="1"/>
    </xf>
    <xf numFmtId="164" fontId="15" fillId="9" borderId="18" xfId="1" applyNumberFormat="1" applyFont="1" applyFill="1" applyBorder="1" applyAlignment="1">
      <alignment horizontal="center" vertical="center" wrapText="1"/>
    </xf>
    <xf numFmtId="0" fontId="12" fillId="2" borderId="52" xfId="0" applyFont="1" applyFill="1" applyBorder="1" applyAlignment="1">
      <alignment horizontal="center" vertical="center" wrapText="1"/>
    </xf>
    <xf numFmtId="0" fontId="14" fillId="2" borderId="59" xfId="0" applyFont="1" applyFill="1" applyBorder="1" applyAlignment="1">
      <alignment horizontal="center" vertical="center" wrapText="1"/>
    </xf>
    <xf numFmtId="0" fontId="14" fillId="2" borderId="25" xfId="0" applyFont="1" applyFill="1" applyBorder="1" applyAlignment="1">
      <alignment horizontal="center" vertical="center" wrapText="1"/>
    </xf>
    <xf numFmtId="164" fontId="15" fillId="4" borderId="60" xfId="1" applyNumberFormat="1" applyFont="1" applyFill="1" applyBorder="1" applyAlignment="1">
      <alignment horizontal="center" vertical="center" wrapText="1"/>
    </xf>
    <xf numFmtId="0" fontId="5" fillId="2" borderId="0" xfId="0" applyFont="1" applyFill="1" applyAlignment="1">
      <alignment vertical="center"/>
    </xf>
    <xf numFmtId="0" fontId="5" fillId="2" borderId="0" xfId="0" applyFont="1" applyFill="1" applyAlignment="1">
      <alignment vertical="center" wrapText="1"/>
    </xf>
    <xf numFmtId="0" fontId="12" fillId="14" borderId="61" xfId="0" applyFont="1" applyFill="1" applyBorder="1" applyAlignment="1">
      <alignment vertical="center" wrapText="1"/>
    </xf>
    <xf numFmtId="0" fontId="12" fillId="2" borderId="61" xfId="0" applyFont="1" applyFill="1" applyBorder="1" applyAlignment="1">
      <alignment vertical="center" wrapText="1"/>
    </xf>
    <xf numFmtId="0" fontId="12" fillId="2" borderId="62" xfId="0" applyFont="1" applyFill="1" applyBorder="1" applyAlignment="1">
      <alignment vertical="center" wrapText="1"/>
    </xf>
    <xf numFmtId="0" fontId="35" fillId="14" borderId="0" xfId="2" applyFont="1" applyFill="1" applyAlignment="1" applyProtection="1">
      <alignment vertical="center" wrapText="1"/>
    </xf>
    <xf numFmtId="0" fontId="16" fillId="14" borderId="0" xfId="0" applyFont="1" applyFill="1" applyAlignment="1">
      <alignment vertical="center" wrapText="1"/>
    </xf>
    <xf numFmtId="0" fontId="12" fillId="14" borderId="63" xfId="0" applyFont="1" applyFill="1" applyBorder="1" applyAlignment="1">
      <alignment horizontal="right" vertical="center" wrapText="1"/>
    </xf>
    <xf numFmtId="0" fontId="12" fillId="14" borderId="0" xfId="0" applyFont="1" applyFill="1" applyBorder="1" applyAlignment="1">
      <alignment horizontal="center" vertical="center" wrapText="1"/>
    </xf>
    <xf numFmtId="164" fontId="12" fillId="2" borderId="0" xfId="1" applyNumberFormat="1" applyFont="1" applyFill="1" applyBorder="1" applyAlignment="1">
      <alignment horizontal="center" vertical="center" wrapText="1"/>
    </xf>
    <xf numFmtId="164" fontId="12" fillId="2" borderId="64" xfId="1" applyNumberFormat="1" applyFont="1" applyFill="1" applyBorder="1" applyAlignment="1">
      <alignment horizontal="center" vertical="center" wrapText="1"/>
    </xf>
    <xf numFmtId="0" fontId="16" fillId="14" borderId="0" xfId="0" applyFont="1" applyFill="1" applyAlignment="1">
      <alignment horizontal="center" vertical="center" wrapText="1"/>
    </xf>
    <xf numFmtId="164" fontId="12" fillId="2" borderId="63" xfId="1" applyNumberFormat="1" applyFont="1" applyFill="1" applyBorder="1" applyAlignment="1">
      <alignment horizontal="right" vertical="center" wrapText="1"/>
    </xf>
    <xf numFmtId="164" fontId="12" fillId="2" borderId="65" xfId="1" applyNumberFormat="1" applyFont="1" applyFill="1" applyBorder="1" applyAlignment="1">
      <alignment horizontal="right" vertical="center" wrapText="1"/>
    </xf>
    <xf numFmtId="0" fontId="12" fillId="14" borderId="0" xfId="0" applyFont="1" applyFill="1" applyBorder="1" applyAlignment="1">
      <alignment horizontal="right" vertical="center" wrapText="1"/>
    </xf>
    <xf numFmtId="0" fontId="16" fillId="2" borderId="0" xfId="0" applyFont="1" applyFill="1" applyAlignment="1">
      <alignment horizontal="center" vertical="center" wrapText="1"/>
    </xf>
    <xf numFmtId="0" fontId="16" fillId="2" borderId="0" xfId="0" applyFont="1" applyFill="1" applyAlignment="1">
      <alignment horizontal="right" vertical="center" wrapText="1"/>
    </xf>
    <xf numFmtId="0" fontId="21" fillId="2" borderId="0" xfId="0" applyFont="1" applyFill="1" applyAlignment="1">
      <alignment horizontal="left" vertical="center" wrapText="1"/>
    </xf>
    <xf numFmtId="164" fontId="14" fillId="9" borderId="16" xfId="1" applyNumberFormat="1" applyFont="1" applyFill="1" applyBorder="1" applyAlignment="1">
      <alignment horizontal="center" vertical="center" wrapText="1"/>
    </xf>
    <xf numFmtId="0" fontId="37" fillId="2" borderId="0" xfId="0" applyFont="1" applyFill="1" applyAlignment="1">
      <alignment horizontal="left" vertical="center"/>
    </xf>
    <xf numFmtId="164" fontId="36" fillId="4" borderId="66" xfId="1" applyNumberFormat="1" applyFont="1" applyFill="1" applyBorder="1" applyAlignment="1">
      <alignment vertical="center"/>
    </xf>
    <xf numFmtId="9" fontId="15" fillId="4" borderId="60" xfId="3" applyFont="1" applyFill="1" applyBorder="1" applyAlignment="1">
      <alignment horizontal="center" vertical="center" wrapText="1"/>
    </xf>
    <xf numFmtId="0" fontId="0" fillId="19" borderId="12" xfId="0" applyFill="1" applyBorder="1"/>
    <xf numFmtId="0" fontId="0" fillId="19" borderId="8" xfId="0" applyFill="1" applyBorder="1"/>
    <xf numFmtId="0" fontId="0" fillId="19" borderId="8" xfId="0" applyFill="1" applyBorder="1" applyAlignment="1">
      <alignment horizontal="center"/>
    </xf>
    <xf numFmtId="0" fontId="0" fillId="19" borderId="0" xfId="0" applyFill="1" applyBorder="1"/>
    <xf numFmtId="0" fontId="0" fillId="19" borderId="9" xfId="0" applyFill="1" applyBorder="1"/>
    <xf numFmtId="0" fontId="0" fillId="19" borderId="0" xfId="0" applyFill="1" applyBorder="1" applyAlignment="1">
      <alignment horizontal="center"/>
    </xf>
    <xf numFmtId="0" fontId="38" fillId="22" borderId="12" xfId="0" applyFont="1" applyFill="1" applyBorder="1" applyAlignment="1">
      <alignment horizontal="center" vertical="center" wrapText="1"/>
    </xf>
    <xf numFmtId="0" fontId="3" fillId="22" borderId="9" xfId="0" applyFont="1" applyFill="1" applyBorder="1" applyAlignment="1">
      <alignment horizontal="center" vertical="center" wrapText="1"/>
    </xf>
    <xf numFmtId="0" fontId="3" fillId="2" borderId="9" xfId="0" applyFont="1" applyFill="1" applyBorder="1" applyAlignment="1">
      <alignment horizontal="center" wrapText="1"/>
    </xf>
    <xf numFmtId="0" fontId="0" fillId="2" borderId="11" xfId="0" applyFill="1" applyBorder="1" applyAlignment="1">
      <alignment horizontal="center"/>
    </xf>
    <xf numFmtId="164" fontId="38" fillId="22" borderId="9" xfId="1" applyNumberFormat="1" applyFont="1" applyFill="1" applyBorder="1" applyAlignment="1">
      <alignment horizontal="center" vertical="center" wrapText="1"/>
    </xf>
    <xf numFmtId="0" fontId="30" fillId="3" borderId="31" xfId="0" applyFont="1" applyFill="1" applyBorder="1" applyAlignment="1">
      <alignment horizontal="left" vertical="center" wrapText="1" shrinkToFit="1"/>
    </xf>
    <xf numFmtId="9" fontId="3" fillId="21" borderId="12" xfId="3" applyFont="1" applyFill="1" applyBorder="1" applyAlignment="1">
      <alignment horizontal="center" vertical="center"/>
    </xf>
    <xf numFmtId="164" fontId="20" fillId="20" borderId="31" xfId="1" applyNumberFormat="1" applyFont="1" applyFill="1" applyBorder="1" applyAlignment="1">
      <alignment horizontal="center" vertical="center" wrapText="1"/>
    </xf>
    <xf numFmtId="0" fontId="0" fillId="2" borderId="10" xfId="0" applyFill="1" applyBorder="1" applyAlignment="1">
      <alignment horizontal="center"/>
    </xf>
    <xf numFmtId="0" fontId="3" fillId="2" borderId="70" xfId="0" applyFont="1" applyFill="1" applyBorder="1" applyAlignment="1">
      <alignment horizontal="center" vertical="center" wrapText="1"/>
    </xf>
    <xf numFmtId="0" fontId="3" fillId="2" borderId="8" xfId="0" applyFont="1" applyFill="1" applyBorder="1" applyAlignment="1">
      <alignment horizontal="center" vertical="center" wrapText="1"/>
    </xf>
    <xf numFmtId="164" fontId="3" fillId="2" borderId="13" xfId="1" applyNumberFormat="1" applyFont="1" applyFill="1" applyBorder="1" applyAlignment="1">
      <alignment horizontal="center" vertical="center" wrapText="1"/>
    </xf>
    <xf numFmtId="0" fontId="0" fillId="0" borderId="14" xfId="0" applyFill="1" applyBorder="1" applyAlignment="1">
      <alignment vertical="center" wrapText="1"/>
    </xf>
    <xf numFmtId="0" fontId="31" fillId="0" borderId="14" xfId="0" applyFont="1" applyFill="1" applyBorder="1" applyAlignment="1">
      <alignment vertical="center" wrapText="1"/>
    </xf>
    <xf numFmtId="164" fontId="31" fillId="0" borderId="14" xfId="1" applyNumberFormat="1" applyFont="1" applyFill="1" applyBorder="1" applyAlignment="1">
      <alignment vertical="center" wrapText="1"/>
    </xf>
    <xf numFmtId="164" fontId="0" fillId="0" borderId="14" xfId="1" applyNumberFormat="1" applyFont="1" applyFill="1" applyBorder="1" applyAlignment="1">
      <alignment vertical="center" wrapText="1"/>
    </xf>
    <xf numFmtId="9" fontId="20" fillId="0" borderId="14" xfId="3" applyFont="1" applyFill="1" applyBorder="1" applyAlignment="1">
      <alignment horizontal="center" vertical="center" wrapText="1"/>
    </xf>
    <xf numFmtId="9" fontId="20" fillId="0" borderId="15" xfId="3" applyFont="1" applyFill="1" applyBorder="1" applyAlignment="1">
      <alignment horizontal="center" vertical="center" wrapText="1"/>
    </xf>
    <xf numFmtId="164" fontId="0" fillId="2" borderId="38" xfId="1" applyNumberFormat="1" applyFont="1" applyFill="1" applyBorder="1"/>
    <xf numFmtId="164" fontId="0" fillId="2" borderId="14" xfId="1" applyNumberFormat="1" applyFont="1" applyFill="1" applyBorder="1"/>
    <xf numFmtId="164" fontId="4" fillId="2" borderId="38" xfId="1" applyNumberFormat="1" applyFont="1" applyFill="1" applyBorder="1"/>
    <xf numFmtId="164" fontId="4" fillId="2" borderId="14" xfId="1" applyNumberFormat="1" applyFont="1" applyFill="1" applyBorder="1"/>
    <xf numFmtId="164" fontId="3" fillId="2" borderId="70" xfId="1" applyNumberFormat="1" applyFont="1" applyFill="1" applyBorder="1" applyAlignment="1">
      <alignment horizontal="center" vertical="center" wrapText="1"/>
    </xf>
    <xf numFmtId="164" fontId="0" fillId="2" borderId="14" xfId="1" applyNumberFormat="1" applyFont="1" applyFill="1" applyBorder="1" applyAlignment="1">
      <alignment vertical="center" wrapText="1"/>
    </xf>
    <xf numFmtId="164" fontId="31" fillId="0" borderId="38" xfId="1" applyNumberFormat="1" applyFont="1" applyFill="1" applyBorder="1" applyAlignment="1">
      <alignment vertical="center" wrapText="1"/>
    </xf>
    <xf numFmtId="164" fontId="33" fillId="2" borderId="14" xfId="2" applyNumberFormat="1" applyFont="1" applyFill="1" applyBorder="1" applyAlignment="1" applyProtection="1">
      <alignment vertical="center" wrapText="1"/>
    </xf>
    <xf numFmtId="164" fontId="0" fillId="0" borderId="38" xfId="1" applyNumberFormat="1" applyFont="1" applyFill="1" applyBorder="1" applyAlignment="1">
      <alignment vertical="center" wrapText="1"/>
    </xf>
    <xf numFmtId="9" fontId="20" fillId="0" borderId="38" xfId="3" applyFont="1" applyFill="1" applyBorder="1" applyAlignment="1">
      <alignment horizontal="center" vertical="center" wrapText="1"/>
    </xf>
    <xf numFmtId="0" fontId="3" fillId="2" borderId="14" xfId="0" applyFont="1" applyFill="1" applyBorder="1" applyAlignment="1">
      <alignment horizontal="left"/>
    </xf>
    <xf numFmtId="9" fontId="20" fillId="0" borderId="39" xfId="3" applyFont="1" applyFill="1" applyBorder="1" applyAlignment="1">
      <alignment horizontal="center" vertical="center" wrapText="1"/>
    </xf>
    <xf numFmtId="0" fontId="3" fillId="2" borderId="15" xfId="0" applyFont="1" applyFill="1" applyBorder="1" applyAlignment="1">
      <alignment horizontal="left"/>
    </xf>
    <xf numFmtId="164" fontId="3" fillId="5" borderId="12" xfId="0" applyNumberFormat="1" applyFont="1" applyFill="1" applyBorder="1" applyAlignment="1">
      <alignment horizontal="center" vertical="center" wrapText="1"/>
    </xf>
    <xf numFmtId="164" fontId="20" fillId="0" borderId="9" xfId="0" applyNumberFormat="1" applyFont="1" applyFill="1" applyBorder="1" applyAlignment="1">
      <alignment horizontal="center" vertical="center" wrapText="1"/>
    </xf>
    <xf numFmtId="164" fontId="20" fillId="4" borderId="9" xfId="0" applyNumberFormat="1" applyFont="1" applyFill="1" applyBorder="1" applyAlignment="1">
      <alignment horizontal="center" vertical="center" wrapText="1"/>
    </xf>
    <xf numFmtId="9" fontId="20" fillId="0" borderId="9" xfId="3" applyFont="1" applyFill="1" applyBorder="1" applyAlignment="1">
      <alignment horizontal="center" vertical="center" wrapText="1"/>
    </xf>
    <xf numFmtId="9" fontId="20" fillId="4" borderId="11" xfId="3" applyFont="1" applyFill="1" applyBorder="1" applyAlignment="1">
      <alignment horizontal="center" vertical="center" wrapText="1"/>
    </xf>
    <xf numFmtId="164" fontId="3" fillId="5" borderId="12" xfId="0" applyNumberFormat="1" applyFont="1" applyFill="1" applyBorder="1" applyAlignment="1">
      <alignment horizontal="left" vertical="center" wrapText="1"/>
    </xf>
    <xf numFmtId="0" fontId="31" fillId="0" borderId="9" xfId="0" applyFont="1" applyBorder="1" applyAlignment="1">
      <alignment vertical="center" wrapText="1"/>
    </xf>
    <xf numFmtId="0" fontId="0" fillId="0" borderId="9" xfId="0" applyBorder="1" applyAlignment="1">
      <alignment vertical="center" wrapText="1"/>
    </xf>
    <xf numFmtId="9" fontId="20" fillId="0" borderId="11" xfId="3" applyFont="1" applyFill="1" applyBorder="1" applyAlignment="1">
      <alignment horizontal="center" vertical="center" wrapText="1"/>
    </xf>
    <xf numFmtId="0" fontId="31" fillId="0" borderId="0" xfId="4" applyFont="1"/>
    <xf numFmtId="0" fontId="31" fillId="0" borderId="0" xfId="4" applyFont="1" applyAlignment="1">
      <alignment horizontal="center"/>
    </xf>
    <xf numFmtId="0" fontId="31" fillId="0" borderId="0" xfId="4" applyFont="1" applyAlignment="1">
      <alignment vertical="center" wrapText="1"/>
    </xf>
    <xf numFmtId="164" fontId="31" fillId="0" borderId="0" xfId="5" applyNumberFormat="1" applyFont="1" applyAlignment="1">
      <alignment horizontal="center"/>
    </xf>
    <xf numFmtId="0" fontId="39" fillId="0" borderId="0" xfId="4" applyFont="1" applyAlignment="1">
      <alignment vertical="center" wrapText="1"/>
    </xf>
    <xf numFmtId="0" fontId="39" fillId="0" borderId="0" xfId="4" applyFont="1"/>
    <xf numFmtId="0" fontId="39" fillId="0" borderId="0" xfId="4" applyFont="1" applyAlignment="1">
      <alignment horizontal="center"/>
    </xf>
    <xf numFmtId="164" fontId="39" fillId="0" borderId="0" xfId="5" applyNumberFormat="1" applyFont="1" applyAlignment="1">
      <alignment horizontal="center"/>
    </xf>
    <xf numFmtId="0" fontId="31" fillId="2" borderId="0" xfId="4" applyFont="1" applyFill="1"/>
    <xf numFmtId="0" fontId="31" fillId="2" borderId="0" xfId="4" applyFont="1" applyFill="1" applyAlignment="1">
      <alignment horizontal="center"/>
    </xf>
    <xf numFmtId="0" fontId="31" fillId="2" borderId="0" xfId="4" applyFont="1" applyFill="1" applyAlignment="1">
      <alignment vertical="center" wrapText="1"/>
    </xf>
    <xf numFmtId="164" fontId="31" fillId="2" borderId="0" xfId="5" applyNumberFormat="1" applyFont="1" applyFill="1" applyAlignment="1">
      <alignment horizontal="center"/>
    </xf>
    <xf numFmtId="0" fontId="4" fillId="2" borderId="0" xfId="4" applyFont="1" applyFill="1" applyAlignment="1">
      <alignment horizontal="center"/>
    </xf>
    <xf numFmtId="0" fontId="4" fillId="2" borderId="0" xfId="4" applyFont="1" applyFill="1"/>
    <xf numFmtId="0" fontId="4" fillId="2" borderId="0" xfId="4" applyFont="1" applyFill="1" applyAlignment="1">
      <alignment vertical="center" wrapText="1"/>
    </xf>
    <xf numFmtId="164" fontId="20" fillId="4" borderId="108" xfId="5" applyNumberFormat="1" applyFont="1" applyFill="1" applyBorder="1" applyAlignment="1">
      <alignment horizontal="center" vertical="center" wrapText="1"/>
    </xf>
    <xf numFmtId="0" fontId="3" fillId="2" borderId="109" xfId="4" applyFont="1" applyFill="1" applyBorder="1" applyAlignment="1">
      <alignment vertical="center" wrapText="1"/>
    </xf>
    <xf numFmtId="0" fontId="31" fillId="2" borderId="79" xfId="4" applyFont="1" applyFill="1" applyBorder="1" applyAlignment="1">
      <alignment horizontal="center"/>
    </xf>
    <xf numFmtId="164" fontId="20" fillId="4" borderId="33" xfId="5" applyNumberFormat="1" applyFont="1" applyFill="1" applyBorder="1" applyAlignment="1">
      <alignment horizontal="center" vertical="center" wrapText="1"/>
    </xf>
    <xf numFmtId="0" fontId="3" fillId="2" borderId="32" xfId="4" applyFont="1" applyFill="1" applyBorder="1" applyAlignment="1">
      <alignment vertical="center" wrapText="1"/>
    </xf>
    <xf numFmtId="164" fontId="20" fillId="4" borderId="110" xfId="5" applyNumberFormat="1" applyFont="1" applyFill="1" applyBorder="1" applyAlignment="1">
      <alignment horizontal="center" vertical="center" wrapText="1"/>
    </xf>
    <xf numFmtId="164" fontId="3" fillId="8" borderId="36" xfId="5" applyNumberFormat="1" applyFont="1" applyFill="1" applyBorder="1" applyAlignment="1">
      <alignment horizontal="center" vertical="center" wrapText="1"/>
    </xf>
    <xf numFmtId="164" fontId="3" fillId="8" borderId="31" xfId="5" applyNumberFormat="1" applyFont="1" applyFill="1" applyBorder="1" applyAlignment="1">
      <alignment horizontal="center" vertical="center" wrapText="1"/>
    </xf>
    <xf numFmtId="0" fontId="3" fillId="2" borderId="26" xfId="4" applyFont="1" applyFill="1" applyBorder="1" applyAlignment="1">
      <alignment vertical="center" wrapText="1"/>
    </xf>
    <xf numFmtId="9" fontId="20" fillId="0" borderId="36" xfId="6" applyFont="1" applyFill="1" applyBorder="1" applyAlignment="1">
      <alignment horizontal="center" vertical="center" wrapText="1"/>
    </xf>
    <xf numFmtId="9" fontId="32" fillId="0" borderId="31" xfId="6" applyFont="1" applyFill="1" applyBorder="1" applyAlignment="1">
      <alignment horizontal="center" vertical="center" wrapText="1"/>
    </xf>
    <xf numFmtId="49" fontId="4" fillId="2" borderId="0" xfId="4" applyNumberFormat="1" applyFont="1" applyFill="1" applyBorder="1" applyAlignment="1">
      <alignment horizontal="center" vertical="center" wrapText="1"/>
    </xf>
    <xf numFmtId="164" fontId="20" fillId="0" borderId="36" xfId="5" applyNumberFormat="1" applyFont="1" applyFill="1" applyBorder="1" applyAlignment="1">
      <alignment horizontal="center" vertical="center" wrapText="1"/>
    </xf>
    <xf numFmtId="164" fontId="32" fillId="0" borderId="31" xfId="5" applyNumberFormat="1" applyFont="1" applyFill="1" applyBorder="1" applyAlignment="1">
      <alignment horizontal="center" vertical="center" wrapText="1"/>
    </xf>
    <xf numFmtId="9" fontId="20" fillId="4" borderId="36" xfId="6" applyFont="1" applyFill="1" applyBorder="1" applyAlignment="1">
      <alignment horizontal="center" vertical="center" wrapText="1"/>
    </xf>
    <xf numFmtId="9" fontId="20" fillId="4" borderId="31" xfId="6" applyFont="1" applyFill="1" applyBorder="1" applyAlignment="1">
      <alignment horizontal="center" vertical="center" wrapText="1"/>
    </xf>
    <xf numFmtId="164" fontId="3" fillId="6" borderId="36" xfId="5" applyNumberFormat="1" applyFont="1" applyFill="1" applyBorder="1" applyAlignment="1">
      <alignment horizontal="center" vertical="center" wrapText="1"/>
    </xf>
    <xf numFmtId="164" fontId="3" fillId="6" borderId="31" xfId="5" applyNumberFormat="1" applyFont="1" applyFill="1" applyBorder="1" applyAlignment="1">
      <alignment horizontal="center" vertical="center" wrapText="1"/>
    </xf>
    <xf numFmtId="164" fontId="4" fillId="2" borderId="0" xfId="4" applyNumberFormat="1" applyFont="1" applyFill="1"/>
    <xf numFmtId="164" fontId="5" fillId="10" borderId="0" xfId="4" applyNumberFormat="1" applyFont="1" applyFill="1"/>
    <xf numFmtId="0" fontId="5" fillId="2" borderId="0" xfId="4" applyFont="1" applyFill="1"/>
    <xf numFmtId="164" fontId="20" fillId="7" borderId="36" xfId="5" applyNumberFormat="1" applyFont="1" applyFill="1" applyBorder="1" applyAlignment="1">
      <alignment horizontal="center" vertical="center" wrapText="1"/>
    </xf>
    <xf numFmtId="164" fontId="20" fillId="7" borderId="31" xfId="5" applyNumberFormat="1" applyFont="1" applyFill="1" applyBorder="1" applyAlignment="1">
      <alignment horizontal="center" vertical="center" wrapText="1"/>
    </xf>
    <xf numFmtId="164" fontId="5" fillId="23" borderId="0" xfId="4" applyNumberFormat="1" applyFont="1" applyFill="1"/>
    <xf numFmtId="164" fontId="20" fillId="4" borderId="31" xfId="5" applyNumberFormat="1" applyFont="1" applyFill="1" applyBorder="1" applyAlignment="1">
      <alignment horizontal="center" vertical="center" wrapText="1"/>
    </xf>
    <xf numFmtId="164" fontId="3" fillId="5" borderId="36" xfId="5" applyNumberFormat="1" applyFont="1" applyFill="1" applyBorder="1" applyAlignment="1">
      <alignment horizontal="center" vertical="center" wrapText="1"/>
    </xf>
    <xf numFmtId="164" fontId="3" fillId="5" borderId="31" xfId="5" applyNumberFormat="1" applyFont="1" applyFill="1" applyBorder="1" applyAlignment="1">
      <alignment horizontal="center" vertical="center" wrapText="1"/>
    </xf>
    <xf numFmtId="0" fontId="3" fillId="2" borderId="66" xfId="4" applyFont="1" applyFill="1" applyBorder="1" applyAlignment="1">
      <alignment horizontal="center" vertical="center" wrapText="1"/>
    </xf>
    <xf numFmtId="0" fontId="3" fillId="2" borderId="72" xfId="4" applyFont="1" applyFill="1" applyBorder="1" applyAlignment="1">
      <alignment horizontal="center" vertical="center" wrapText="1"/>
    </xf>
    <xf numFmtId="0" fontId="3" fillId="2" borderId="29" xfId="4" applyFont="1" applyFill="1" applyBorder="1" applyAlignment="1">
      <alignment vertical="center" wrapText="1"/>
    </xf>
    <xf numFmtId="164" fontId="31" fillId="2" borderId="0" xfId="4" applyNumberFormat="1" applyFont="1" applyFill="1"/>
    <xf numFmtId="164" fontId="31" fillId="2" borderId="0" xfId="4" applyNumberFormat="1" applyFont="1" applyFill="1" applyAlignment="1">
      <alignment horizontal="center"/>
    </xf>
    <xf numFmtId="0" fontId="31" fillId="2" borderId="0" xfId="4" applyFill="1"/>
    <xf numFmtId="0" fontId="31" fillId="2" borderId="0" xfId="4" applyFill="1" applyAlignment="1">
      <alignment horizontal="center"/>
    </xf>
    <xf numFmtId="0" fontId="31" fillId="0" borderId="0" xfId="4"/>
    <xf numFmtId="164" fontId="5" fillId="2" borderId="0" xfId="4" applyNumberFormat="1" applyFont="1" applyFill="1" applyBorder="1"/>
    <xf numFmtId="164" fontId="4" fillId="2" borderId="0" xfId="4" applyNumberFormat="1" applyFont="1" applyFill="1" applyBorder="1"/>
    <xf numFmtId="164" fontId="4" fillId="2" borderId="10" xfId="4" applyNumberFormat="1" applyFont="1" applyFill="1" applyBorder="1" applyAlignment="1">
      <alignment horizontal="center"/>
    </xf>
    <xf numFmtId="164" fontId="4" fillId="2" borderId="10" xfId="4" applyNumberFormat="1" applyFont="1" applyFill="1" applyBorder="1"/>
    <xf numFmtId="164" fontId="5" fillId="2" borderId="10" xfId="4" applyNumberFormat="1" applyFont="1" applyFill="1" applyBorder="1"/>
    <xf numFmtId="164" fontId="40" fillId="2" borderId="10" xfId="5" applyNumberFormat="1" applyFont="1" applyFill="1" applyBorder="1" applyAlignment="1">
      <alignment horizontal="center"/>
    </xf>
    <xf numFmtId="164" fontId="5" fillId="2" borderId="10" xfId="5" applyNumberFormat="1" applyFont="1" applyFill="1" applyBorder="1" applyAlignment="1">
      <alignment horizontal="center"/>
    </xf>
    <xf numFmtId="0" fontId="5" fillId="2" borderId="10" xfId="4" applyFont="1" applyFill="1" applyBorder="1"/>
    <xf numFmtId="0" fontId="5" fillId="2" borderId="39" xfId="4" applyFont="1" applyFill="1" applyBorder="1"/>
    <xf numFmtId="164" fontId="5" fillId="6" borderId="0" xfId="4" applyNumberFormat="1" applyFont="1" applyFill="1" applyBorder="1"/>
    <xf numFmtId="164" fontId="5" fillId="8" borderId="0" xfId="4" applyNumberFormat="1" applyFont="1" applyFill="1" applyBorder="1"/>
    <xf numFmtId="164" fontId="5" fillId="8" borderId="0" xfId="4" applyNumberFormat="1" applyFont="1" applyFill="1" applyBorder="1" applyAlignment="1">
      <alignment horizontal="center"/>
    </xf>
    <xf numFmtId="0" fontId="31" fillId="2" borderId="0" xfId="4" applyFont="1" applyFill="1" applyBorder="1"/>
    <xf numFmtId="164" fontId="4" fillId="4" borderId="0" xfId="5" applyNumberFormat="1" applyFont="1" applyFill="1" applyBorder="1" applyAlignment="1">
      <alignment horizontal="center"/>
    </xf>
    <xf numFmtId="0" fontId="3" fillId="2" borderId="0" xfId="4" applyFont="1" applyFill="1" applyBorder="1"/>
    <xf numFmtId="0" fontId="3" fillId="2" borderId="38" xfId="4" applyFont="1" applyFill="1" applyBorder="1"/>
    <xf numFmtId="164" fontId="5" fillId="10" borderId="0" xfId="4" applyNumberFormat="1" applyFont="1" applyFill="1" applyBorder="1"/>
    <xf numFmtId="164" fontId="5" fillId="8" borderId="0" xfId="4" applyNumberFormat="1" applyFont="1" applyFill="1"/>
    <xf numFmtId="164" fontId="5" fillId="8" borderId="0" xfId="5" applyNumberFormat="1" applyFont="1" applyFill="1" applyBorder="1" applyAlignment="1">
      <alignment horizontal="center"/>
    </xf>
    <xf numFmtId="164" fontId="5" fillId="16" borderId="0" xfId="4" applyNumberFormat="1" applyFont="1" applyFill="1"/>
    <xf numFmtId="164" fontId="5" fillId="16" borderId="0" xfId="4" applyNumberFormat="1" applyFont="1" applyFill="1" applyAlignment="1">
      <alignment horizontal="center"/>
    </xf>
    <xf numFmtId="164" fontId="31" fillId="2" borderId="0" xfId="4" applyNumberFormat="1" applyFont="1" applyFill="1" applyBorder="1"/>
    <xf numFmtId="164" fontId="5" fillId="18" borderId="0" xfId="4" applyNumberFormat="1" applyFont="1" applyFill="1" applyBorder="1"/>
    <xf numFmtId="164" fontId="5" fillId="5" borderId="0" xfId="5" applyNumberFormat="1" applyFont="1" applyFill="1" applyBorder="1" applyAlignment="1">
      <alignment horizontal="center"/>
    </xf>
    <xf numFmtId="0" fontId="31" fillId="0" borderId="0" xfId="4" applyAlignment="1">
      <alignment vertical="center" wrapText="1"/>
    </xf>
    <xf numFmtId="0" fontId="31" fillId="2" borderId="0" xfId="4" applyFill="1" applyAlignment="1">
      <alignment vertical="center" wrapText="1"/>
    </xf>
    <xf numFmtId="0" fontId="41" fillId="0" borderId="0" xfId="4" applyFont="1" applyFill="1" applyAlignment="1">
      <alignment horizontal="center" vertical="center" wrapText="1"/>
    </xf>
    <xf numFmtId="0" fontId="42" fillId="9" borderId="0" xfId="4" applyFont="1" applyFill="1" applyBorder="1" applyAlignment="1">
      <alignment horizontal="center" vertical="center" wrapText="1"/>
    </xf>
    <xf numFmtId="0" fontId="3" fillId="0" borderId="8" xfId="4" applyFont="1" applyFill="1" applyBorder="1" applyAlignment="1">
      <alignment horizontal="center"/>
    </xf>
    <xf numFmtId="0" fontId="3" fillId="0" borderId="0" xfId="4" applyFont="1" applyFill="1" applyBorder="1" applyAlignment="1">
      <alignment horizontal="center"/>
    </xf>
    <xf numFmtId="0" fontId="5" fillId="9" borderId="0" xfId="4" applyFont="1" applyFill="1" applyBorder="1"/>
    <xf numFmtId="0" fontId="31" fillId="7" borderId="0" xfId="4" applyFont="1" applyFill="1" applyBorder="1"/>
    <xf numFmtId="0" fontId="5" fillId="6" borderId="0" xfId="4" applyFont="1" applyFill="1" applyBorder="1"/>
    <xf numFmtId="0" fontId="5" fillId="2" borderId="0" xfId="4" applyFont="1" applyFill="1" applyBorder="1" applyAlignment="1">
      <alignment horizontal="center"/>
    </xf>
    <xf numFmtId="0" fontId="4" fillId="0" borderId="14" xfId="4" applyFont="1" applyFill="1" applyBorder="1"/>
    <xf numFmtId="0" fontId="5" fillId="2" borderId="38" xfId="4" applyFont="1" applyFill="1" applyBorder="1"/>
    <xf numFmtId="164" fontId="4" fillId="2" borderId="0" xfId="5" applyNumberFormat="1" applyFont="1" applyFill="1" applyBorder="1" applyAlignment="1">
      <alignment horizontal="center"/>
    </xf>
    <xf numFmtId="0" fontId="5" fillId="2" borderId="0" xfId="4" applyFont="1" applyFill="1" applyBorder="1"/>
    <xf numFmtId="0" fontId="5" fillId="0" borderId="0" xfId="4" applyFont="1" applyFill="1" applyBorder="1"/>
    <xf numFmtId="164" fontId="4" fillId="7" borderId="0" xfId="4" applyNumberFormat="1" applyFont="1" applyFill="1" applyBorder="1"/>
    <xf numFmtId="164" fontId="4" fillId="0" borderId="14" xfId="4" applyNumberFormat="1" applyFont="1" applyFill="1" applyBorder="1"/>
    <xf numFmtId="0" fontId="31" fillId="2" borderId="38" xfId="4" applyFont="1" applyFill="1" applyBorder="1"/>
    <xf numFmtId="164" fontId="31" fillId="2" borderId="0" xfId="5" applyNumberFormat="1" applyFont="1" applyFill="1" applyBorder="1" applyAlignment="1">
      <alignment horizontal="center"/>
    </xf>
    <xf numFmtId="164" fontId="31" fillId="0" borderId="0" xfId="4" applyNumberFormat="1" applyFont="1" applyFill="1" applyBorder="1"/>
    <xf numFmtId="0" fontId="5" fillId="14" borderId="38" xfId="4" applyFont="1" applyFill="1" applyBorder="1"/>
    <xf numFmtId="164" fontId="5" fillId="10" borderId="0" xfId="5" applyNumberFormat="1" applyFont="1" applyFill="1" applyBorder="1" applyAlignment="1">
      <alignment horizontal="center"/>
    </xf>
    <xf numFmtId="0" fontId="31" fillId="0" borderId="0" xfId="4" applyFont="1" applyFill="1" applyBorder="1"/>
    <xf numFmtId="164" fontId="5" fillId="2" borderId="0" xfId="5" applyNumberFormat="1" applyFont="1" applyFill="1" applyBorder="1" applyAlignment="1">
      <alignment horizontal="center"/>
    </xf>
    <xf numFmtId="164" fontId="5" fillId="5" borderId="10" xfId="5" applyNumberFormat="1" applyFont="1" applyFill="1" applyBorder="1" applyAlignment="1">
      <alignment horizontal="center"/>
    </xf>
    <xf numFmtId="0" fontId="31" fillId="15" borderId="0" xfId="4" applyFill="1"/>
    <xf numFmtId="164" fontId="5" fillId="0" borderId="0" xfId="4" applyNumberFormat="1" applyFont="1" applyFill="1" applyBorder="1"/>
    <xf numFmtId="164" fontId="4" fillId="0" borderId="15" xfId="4" applyNumberFormat="1" applyFont="1" applyFill="1" applyBorder="1"/>
    <xf numFmtId="164" fontId="31" fillId="0" borderId="0" xfId="4" applyNumberFormat="1" applyFont="1"/>
    <xf numFmtId="0" fontId="25" fillId="2" borderId="29" xfId="4" applyFont="1" applyFill="1" applyBorder="1" applyAlignment="1">
      <alignment vertical="center" wrapText="1"/>
    </xf>
    <xf numFmtId="164" fontId="26" fillId="3" borderId="30" xfId="5" applyNumberFormat="1" applyFont="1" applyFill="1" applyBorder="1" applyAlignment="1">
      <alignment horizontal="center"/>
    </xf>
    <xf numFmtId="0" fontId="25" fillId="2" borderId="26" xfId="4" applyFont="1" applyFill="1" applyBorder="1" applyAlignment="1">
      <alignment vertical="center" wrapText="1"/>
    </xf>
    <xf numFmtId="164" fontId="25" fillId="5" borderId="31" xfId="5" applyNumberFormat="1" applyFont="1" applyFill="1" applyBorder="1" applyAlignment="1">
      <alignment horizontal="right" vertical="center" wrapText="1"/>
    </xf>
    <xf numFmtId="0" fontId="25" fillId="2" borderId="27" xfId="4" applyFont="1" applyFill="1" applyBorder="1" applyAlignment="1">
      <alignment vertical="center" wrapText="1"/>
    </xf>
    <xf numFmtId="9" fontId="26" fillId="4" borderId="35" xfId="6" applyFont="1" applyFill="1" applyBorder="1" applyAlignment="1">
      <alignment horizontal="center" vertical="center"/>
    </xf>
    <xf numFmtId="164" fontId="26" fillId="4" borderId="31" xfId="5" applyNumberFormat="1" applyFont="1" applyFill="1" applyBorder="1" applyAlignment="1">
      <alignment horizontal="right" vertical="center" wrapText="1"/>
    </xf>
    <xf numFmtId="164" fontId="26" fillId="7" borderId="31" xfId="5" applyNumberFormat="1" applyFont="1" applyFill="1" applyBorder="1" applyAlignment="1">
      <alignment horizontal="right" vertical="center" wrapText="1"/>
    </xf>
    <xf numFmtId="0" fontId="25" fillId="2" borderId="34" xfId="4" applyFont="1" applyFill="1" applyBorder="1" applyAlignment="1">
      <alignment vertical="center" wrapText="1"/>
    </xf>
    <xf numFmtId="164" fontId="25" fillId="6" borderId="31" xfId="5" applyNumberFormat="1" applyFont="1" applyFill="1" applyBorder="1" applyAlignment="1">
      <alignment horizontal="right" vertical="center" wrapText="1"/>
    </xf>
    <xf numFmtId="9" fontId="26" fillId="0" borderId="40" xfId="6" applyFont="1" applyFill="1" applyBorder="1" applyAlignment="1">
      <alignment horizontal="center" vertical="center"/>
    </xf>
    <xf numFmtId="164" fontId="28" fillId="0" borderId="31" xfId="5" applyNumberFormat="1" applyFont="1" applyFill="1" applyBorder="1" applyAlignment="1">
      <alignment horizontal="right" vertical="center" wrapText="1"/>
    </xf>
    <xf numFmtId="9" fontId="28" fillId="0" borderId="36" xfId="6" applyFont="1" applyFill="1" applyBorder="1" applyAlignment="1">
      <alignment horizontal="center" vertical="center" wrapText="1"/>
    </xf>
    <xf numFmtId="9" fontId="25" fillId="8" borderId="36" xfId="6" applyFont="1" applyFill="1" applyBorder="1" applyAlignment="1">
      <alignment horizontal="center" vertical="center" wrapText="1"/>
    </xf>
    <xf numFmtId="164" fontId="26" fillId="24" borderId="31" xfId="5" applyNumberFormat="1" applyFont="1" applyFill="1" applyBorder="1" applyAlignment="1">
      <alignment horizontal="right" vertical="center" wrapText="1"/>
    </xf>
    <xf numFmtId="0" fontId="25" fillId="2" borderId="32" xfId="4" applyFont="1" applyFill="1" applyBorder="1" applyAlignment="1">
      <alignment vertical="center" wrapText="1"/>
    </xf>
    <xf numFmtId="164" fontId="26" fillId="4" borderId="33" xfId="5" applyNumberFormat="1" applyFont="1" applyFill="1" applyBorder="1" applyAlignment="1">
      <alignment horizontal="right" vertical="center" wrapText="1"/>
    </xf>
    <xf numFmtId="0" fontId="25" fillId="2" borderId="28" xfId="4" applyFont="1" applyFill="1" applyBorder="1" applyAlignment="1">
      <alignment vertical="center" wrapText="1"/>
    </xf>
    <xf numFmtId="9" fontId="26" fillId="4" borderId="37" xfId="6" applyFont="1" applyFill="1" applyBorder="1" applyAlignment="1">
      <alignment horizontal="center" vertical="center"/>
    </xf>
    <xf numFmtId="0" fontId="0" fillId="19" borderId="0" xfId="0" applyFill="1"/>
    <xf numFmtId="0" fontId="0" fillId="19" borderId="0" xfId="0" applyFill="1" applyAlignment="1">
      <alignment vertical="center" wrapText="1"/>
    </xf>
    <xf numFmtId="0" fontId="34" fillId="2" borderId="0" xfId="0" applyFont="1" applyFill="1" applyBorder="1" applyAlignment="1">
      <alignment horizontal="center" vertical="center" wrapText="1"/>
    </xf>
    <xf numFmtId="0" fontId="5" fillId="2" borderId="0" xfId="0" applyFont="1" applyFill="1" applyAlignment="1">
      <alignment horizontal="left" vertical="top" wrapText="1"/>
    </xf>
    <xf numFmtId="0" fontId="3" fillId="2" borderId="67" xfId="0" applyFont="1" applyFill="1" applyBorder="1" applyAlignment="1">
      <alignment horizontal="center"/>
    </xf>
    <xf numFmtId="0" fontId="3" fillId="2" borderId="68" xfId="0" applyFont="1" applyFill="1" applyBorder="1" applyAlignment="1">
      <alignment horizontal="center"/>
    </xf>
    <xf numFmtId="0" fontId="3" fillId="2" borderId="69" xfId="0" applyFont="1" applyFill="1" applyBorder="1" applyAlignment="1">
      <alignment horizontal="center"/>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164" fontId="3" fillId="2" borderId="38" xfId="0" applyNumberFormat="1" applyFont="1" applyFill="1" applyBorder="1" applyAlignment="1">
      <alignment horizontal="left" vertical="center" wrapText="1"/>
    </xf>
    <xf numFmtId="164" fontId="3" fillId="2" borderId="0" xfId="0" quotePrefix="1" applyNumberFormat="1" applyFont="1" applyFill="1" applyBorder="1" applyAlignment="1">
      <alignment horizontal="left" vertical="center" wrapText="1"/>
    </xf>
    <xf numFmtId="164" fontId="3" fillId="2" borderId="39" xfId="0" quotePrefix="1" applyNumberFormat="1" applyFont="1" applyFill="1" applyBorder="1" applyAlignment="1">
      <alignment horizontal="left" vertical="center" wrapText="1"/>
    </xf>
    <xf numFmtId="164" fontId="3" fillId="2" borderId="10" xfId="0" quotePrefix="1" applyNumberFormat="1" applyFont="1" applyFill="1" applyBorder="1" applyAlignment="1">
      <alignment horizontal="left" vertical="center" wrapText="1"/>
    </xf>
    <xf numFmtId="164" fontId="3" fillId="2" borderId="38" xfId="0" quotePrefix="1" applyNumberFormat="1" applyFont="1" applyFill="1" applyBorder="1" applyAlignment="1">
      <alignment horizontal="left" vertical="center" wrapText="1"/>
    </xf>
    <xf numFmtId="164" fontId="34" fillId="2" borderId="57" xfId="1" applyNumberFormat="1" applyFont="1" applyFill="1" applyBorder="1" applyAlignment="1">
      <alignment horizontal="center"/>
    </xf>
    <xf numFmtId="164" fontId="34" fillId="2" borderId="58" xfId="1" applyNumberFormat="1" applyFont="1" applyFill="1" applyBorder="1" applyAlignment="1">
      <alignment horizontal="center"/>
    </xf>
    <xf numFmtId="164" fontId="34" fillId="2" borderId="107" xfId="1" applyNumberFormat="1" applyFont="1" applyFill="1" applyBorder="1" applyAlignment="1">
      <alignment horizontal="center"/>
    </xf>
    <xf numFmtId="0" fontId="22" fillId="2" borderId="0" xfId="0" applyFont="1" applyFill="1" applyAlignment="1">
      <alignment horizontal="center"/>
    </xf>
    <xf numFmtId="0" fontId="0" fillId="2" borderId="0" xfId="0" applyFill="1" applyAlignment="1">
      <alignment horizontal="left"/>
    </xf>
    <xf numFmtId="0" fontId="3" fillId="2" borderId="38" xfId="0" applyFont="1" applyFill="1" applyBorder="1" applyAlignment="1">
      <alignment horizontal="center"/>
    </xf>
    <xf numFmtId="0" fontId="3" fillId="2" borderId="0" xfId="0" applyFont="1" applyFill="1" applyBorder="1" applyAlignment="1">
      <alignment horizontal="center"/>
    </xf>
    <xf numFmtId="0" fontId="5" fillId="18" borderId="8" xfId="0" applyFont="1" applyFill="1" applyBorder="1" applyAlignment="1">
      <alignment horizontal="center"/>
    </xf>
    <xf numFmtId="0" fontId="5" fillId="18" borderId="13" xfId="0" applyFont="1" applyFill="1" applyBorder="1" applyAlignment="1">
      <alignment horizontal="center"/>
    </xf>
    <xf numFmtId="0" fontId="3" fillId="2" borderId="70" xfId="0" applyFont="1" applyFill="1" applyBorder="1" applyAlignment="1">
      <alignment horizontal="center"/>
    </xf>
    <xf numFmtId="0" fontId="3" fillId="2" borderId="8" xfId="0" applyFont="1" applyFill="1" applyBorder="1" applyAlignment="1">
      <alignment horizontal="center"/>
    </xf>
    <xf numFmtId="0" fontId="29" fillId="2" borderId="0" xfId="0" applyFont="1" applyFill="1" applyAlignment="1">
      <alignment horizontal="center"/>
    </xf>
    <xf numFmtId="0" fontId="25" fillId="2" borderId="71" xfId="0" applyFont="1" applyFill="1" applyBorder="1" applyAlignment="1">
      <alignment horizontal="center" vertical="center" wrapText="1"/>
    </xf>
    <xf numFmtId="0" fontId="25" fillId="2" borderId="72" xfId="0" applyFont="1" applyFill="1" applyBorder="1" applyAlignment="1">
      <alignment horizontal="center" vertical="center" wrapText="1"/>
    </xf>
    <xf numFmtId="164" fontId="25" fillId="5" borderId="57" xfId="1" applyNumberFormat="1" applyFont="1" applyFill="1" applyBorder="1" applyAlignment="1">
      <alignment horizontal="left" vertical="center" wrapText="1"/>
    </xf>
    <xf numFmtId="164" fontId="25" fillId="5" borderId="58" xfId="1" applyNumberFormat="1" applyFont="1" applyFill="1" applyBorder="1" applyAlignment="1">
      <alignment horizontal="left" vertical="center" wrapText="1"/>
    </xf>
    <xf numFmtId="164" fontId="25" fillId="5" borderId="73" xfId="1" applyNumberFormat="1" applyFont="1" applyFill="1" applyBorder="1" applyAlignment="1">
      <alignment horizontal="left" vertical="center" wrapText="1"/>
    </xf>
    <xf numFmtId="0" fontId="25" fillId="2" borderId="74" xfId="0" applyFont="1" applyFill="1" applyBorder="1" applyAlignment="1">
      <alignment horizontal="center"/>
    </xf>
    <xf numFmtId="0" fontId="25" fillId="2" borderId="66" xfId="0" applyFont="1" applyFill="1" applyBorder="1" applyAlignment="1">
      <alignment horizontal="center"/>
    </xf>
    <xf numFmtId="0" fontId="25" fillId="2" borderId="74" xfId="0" applyFont="1" applyFill="1" applyBorder="1" applyAlignment="1">
      <alignment horizontal="center" vertical="center" wrapText="1"/>
    </xf>
    <xf numFmtId="0" fontId="25" fillId="2" borderId="66" xfId="0" applyFont="1" applyFill="1" applyBorder="1" applyAlignment="1">
      <alignment horizontal="center" vertical="center" wrapText="1"/>
    </xf>
    <xf numFmtId="0" fontId="27" fillId="0" borderId="38" xfId="0" applyFont="1" applyBorder="1" applyAlignment="1">
      <alignment horizontal="left" vertical="center" wrapText="1"/>
    </xf>
    <xf numFmtId="0" fontId="27" fillId="0" borderId="0" xfId="0" applyFont="1" applyBorder="1" applyAlignment="1">
      <alignment horizontal="left" vertical="center" wrapText="1"/>
    </xf>
    <xf numFmtId="0" fontId="27" fillId="0" borderId="75" xfId="0" applyFont="1" applyBorder="1" applyAlignment="1">
      <alignment horizontal="left" vertical="center" wrapText="1"/>
    </xf>
    <xf numFmtId="0" fontId="27" fillId="0" borderId="76" xfId="0" applyFont="1" applyBorder="1" applyAlignment="1">
      <alignment horizontal="left" vertical="center" wrapText="1"/>
    </xf>
    <xf numFmtId="0" fontId="27" fillId="0" borderId="77" xfId="0" applyFont="1" applyBorder="1" applyAlignment="1">
      <alignment horizontal="left" vertical="center" wrapText="1"/>
    </xf>
    <xf numFmtId="0" fontId="27" fillId="0" borderId="38" xfId="4" applyFont="1" applyBorder="1" applyAlignment="1">
      <alignment horizontal="left" vertical="center" wrapText="1"/>
    </xf>
    <xf numFmtId="0" fontId="27" fillId="0" borderId="0" xfId="4" applyFont="1" applyBorder="1" applyAlignment="1">
      <alignment horizontal="left" vertical="center" wrapText="1"/>
    </xf>
    <xf numFmtId="0" fontId="27" fillId="0" borderId="76" xfId="4" applyFont="1" applyBorder="1" applyAlignment="1">
      <alignment horizontal="left" vertical="center" wrapText="1"/>
    </xf>
    <xf numFmtId="0" fontId="27" fillId="0" borderId="77" xfId="4" applyFont="1" applyBorder="1" applyAlignment="1">
      <alignment horizontal="left" vertical="center" wrapText="1"/>
    </xf>
    <xf numFmtId="0" fontId="27" fillId="4" borderId="38" xfId="4" applyFont="1" applyFill="1" applyBorder="1" applyAlignment="1">
      <alignment horizontal="left" vertical="center" wrapText="1"/>
    </xf>
    <xf numFmtId="0" fontId="27" fillId="4" borderId="0" xfId="4" applyFont="1" applyFill="1" applyBorder="1" applyAlignment="1">
      <alignment horizontal="left" vertical="center" wrapText="1"/>
    </xf>
    <xf numFmtId="0" fontId="27" fillId="0" borderId="75" xfId="4" applyFont="1" applyBorder="1" applyAlignment="1">
      <alignment horizontal="left" vertical="center" wrapText="1"/>
    </xf>
    <xf numFmtId="0" fontId="25" fillId="2" borderId="71" xfId="4" applyFont="1" applyFill="1" applyBorder="1" applyAlignment="1">
      <alignment horizontal="center" vertical="center" wrapText="1"/>
    </xf>
    <xf numFmtId="0" fontId="25" fillId="2" borderId="72" xfId="4" applyFont="1" applyFill="1" applyBorder="1" applyAlignment="1">
      <alignment horizontal="center" vertical="center" wrapText="1"/>
    </xf>
    <xf numFmtId="0" fontId="25" fillId="2" borderId="74" xfId="4" applyFont="1" applyFill="1" applyBorder="1" applyAlignment="1">
      <alignment horizontal="center"/>
    </xf>
    <xf numFmtId="0" fontId="25" fillId="2" borderId="66" xfId="4" applyFont="1" applyFill="1" applyBorder="1" applyAlignment="1">
      <alignment horizontal="center"/>
    </xf>
    <xf numFmtId="0" fontId="3" fillId="2" borderId="70" xfId="4" applyFont="1" applyFill="1" applyBorder="1" applyAlignment="1">
      <alignment horizontal="center"/>
    </xf>
    <xf numFmtId="0" fontId="3" fillId="2" borderId="8" xfId="4" applyFont="1" applyFill="1" applyBorder="1" applyAlignment="1">
      <alignment horizontal="center"/>
    </xf>
    <xf numFmtId="0" fontId="5" fillId="18" borderId="8" xfId="4" applyFont="1" applyFill="1" applyBorder="1" applyAlignment="1">
      <alignment horizontal="center"/>
    </xf>
    <xf numFmtId="0" fontId="5" fillId="18" borderId="13" xfId="4" applyFont="1" applyFill="1" applyBorder="1" applyAlignment="1">
      <alignment horizontal="center"/>
    </xf>
    <xf numFmtId="0" fontId="29" fillId="2" borderId="0" xfId="4" applyFont="1" applyFill="1" applyAlignment="1">
      <alignment horizontal="center"/>
    </xf>
    <xf numFmtId="0" fontId="3" fillId="2" borderId="38" xfId="4" applyFont="1" applyFill="1" applyBorder="1" applyAlignment="1">
      <alignment horizontal="center"/>
    </xf>
    <xf numFmtId="0" fontId="3" fillId="2" borderId="0" xfId="4" applyFont="1" applyFill="1" applyBorder="1" applyAlignment="1">
      <alignment horizontal="center"/>
    </xf>
    <xf numFmtId="0" fontId="25" fillId="2" borderId="74" xfId="4" applyFont="1" applyFill="1" applyBorder="1" applyAlignment="1">
      <alignment horizontal="center" vertical="center" wrapText="1"/>
    </xf>
    <xf numFmtId="0" fontId="25" fillId="2" borderId="66" xfId="4" applyFont="1" applyFill="1" applyBorder="1" applyAlignment="1">
      <alignment horizontal="center" vertical="center" wrapText="1"/>
    </xf>
    <xf numFmtId="49" fontId="4" fillId="2" borderId="0" xfId="4" applyNumberFormat="1" applyFont="1" applyFill="1" applyBorder="1" applyAlignment="1">
      <alignment horizontal="center" vertical="center" wrapText="1"/>
    </xf>
    <xf numFmtId="164" fontId="20" fillId="3" borderId="70" xfId="5" applyNumberFormat="1" applyFont="1" applyFill="1" applyBorder="1" applyAlignment="1">
      <alignment horizontal="center"/>
    </xf>
    <xf numFmtId="164" fontId="20" fillId="3" borderId="111" xfId="5" applyNumberFormat="1" applyFont="1" applyFill="1" applyBorder="1" applyAlignment="1">
      <alignment horizontal="center"/>
    </xf>
    <xf numFmtId="0" fontId="3" fillId="2" borderId="0" xfId="4" applyFont="1" applyFill="1" applyAlignment="1">
      <alignment horizontal="center"/>
    </xf>
    <xf numFmtId="0" fontId="29" fillId="2" borderId="0" xfId="4" applyFont="1" applyFill="1" applyAlignment="1">
      <alignment horizontal="center" vertical="center" wrapText="1"/>
    </xf>
    <xf numFmtId="49" fontId="4" fillId="2" borderId="0" xfId="4" applyNumberFormat="1" applyFont="1" applyFill="1" applyBorder="1" applyAlignment="1">
      <alignment horizontal="left" vertical="center" wrapText="1"/>
    </xf>
    <xf numFmtId="0" fontId="5" fillId="6" borderId="0" xfId="4" applyFont="1" applyFill="1" applyAlignment="1">
      <alignment horizontal="center"/>
    </xf>
    <xf numFmtId="0" fontId="20" fillId="2" borderId="0" xfId="4" applyFont="1" applyFill="1" applyBorder="1" applyAlignment="1">
      <alignment horizontal="left" vertical="center" wrapText="1"/>
    </xf>
    <xf numFmtId="0" fontId="3" fillId="2" borderId="38" xfId="4" applyFont="1" applyFill="1" applyBorder="1" applyAlignment="1">
      <alignment horizontal="center" vertical="center" wrapText="1"/>
    </xf>
    <xf numFmtId="0" fontId="3" fillId="2" borderId="0" xfId="4" applyFont="1" applyFill="1" applyBorder="1" applyAlignment="1">
      <alignment horizontal="center" vertical="center" wrapText="1"/>
    </xf>
    <xf numFmtId="0" fontId="12" fillId="2" borderId="92" xfId="0" applyFont="1" applyFill="1" applyBorder="1" applyAlignment="1">
      <alignment horizontal="left" vertical="center" wrapText="1"/>
    </xf>
    <xf numFmtId="0" fontId="12" fillId="2" borderId="93" xfId="0" applyFont="1" applyFill="1" applyBorder="1" applyAlignment="1">
      <alignment horizontal="left" vertical="center" wrapText="1"/>
    </xf>
    <xf numFmtId="0" fontId="12" fillId="2" borderId="94" xfId="0" applyFont="1" applyFill="1" applyBorder="1" applyAlignment="1">
      <alignment horizontal="left" vertical="center" wrapText="1"/>
    </xf>
    <xf numFmtId="0" fontId="12" fillId="2" borderId="95" xfId="0" applyFont="1" applyFill="1" applyBorder="1" applyAlignment="1">
      <alignment horizontal="left" vertical="center" wrapText="1"/>
    </xf>
    <xf numFmtId="0" fontId="15" fillId="9" borderId="96" xfId="0" applyFont="1" applyFill="1" applyBorder="1" applyAlignment="1">
      <alignment horizontal="center" vertical="center" wrapText="1"/>
    </xf>
    <xf numFmtId="0" fontId="15" fillId="9" borderId="97" xfId="0" applyFont="1" applyFill="1" applyBorder="1" applyAlignment="1">
      <alignment horizontal="center" vertical="center" wrapText="1"/>
    </xf>
    <xf numFmtId="0" fontId="15" fillId="9" borderId="98" xfId="0" applyFont="1" applyFill="1" applyBorder="1" applyAlignment="1">
      <alignment horizontal="center" vertical="center" wrapText="1"/>
    </xf>
    <xf numFmtId="0" fontId="21" fillId="2" borderId="0" xfId="0" applyFont="1" applyFill="1" applyAlignment="1">
      <alignment horizontal="center" vertical="center" wrapText="1"/>
    </xf>
    <xf numFmtId="0" fontId="14" fillId="0" borderId="22" xfId="0" applyFont="1" applyFill="1" applyBorder="1" applyAlignment="1">
      <alignment horizontal="left" vertical="center" wrapText="1"/>
    </xf>
    <xf numFmtId="164" fontId="12" fillId="8" borderId="22" xfId="0" applyNumberFormat="1" applyFont="1" applyFill="1" applyBorder="1" applyAlignment="1">
      <alignment horizontal="center" vertical="center" wrapText="1"/>
    </xf>
    <xf numFmtId="164" fontId="12" fillId="8" borderId="78" xfId="0" applyNumberFormat="1" applyFont="1" applyFill="1" applyBorder="1" applyAlignment="1">
      <alignment horizontal="center" vertical="center" wrapText="1"/>
    </xf>
    <xf numFmtId="0" fontId="21" fillId="2" borderId="28" xfId="0" applyFont="1" applyFill="1" applyBorder="1" applyAlignment="1">
      <alignment horizontal="left" vertical="center" wrapText="1"/>
    </xf>
    <xf numFmtId="0" fontId="21" fillId="2" borderId="77" xfId="0" applyFont="1" applyFill="1" applyBorder="1" applyAlignment="1">
      <alignment horizontal="left" vertical="center" wrapText="1"/>
    </xf>
    <xf numFmtId="0" fontId="21" fillId="2" borderId="72" xfId="0" applyFont="1" applyFill="1" applyBorder="1" applyAlignment="1">
      <alignment horizontal="left" vertical="center"/>
    </xf>
    <xf numFmtId="0" fontId="37" fillId="0" borderId="77" xfId="0" applyFont="1" applyFill="1" applyBorder="1" applyAlignment="1">
      <alignment horizontal="left" vertical="center"/>
    </xf>
    <xf numFmtId="0" fontId="37" fillId="0" borderId="79" xfId="0" applyFont="1" applyFill="1" applyBorder="1" applyAlignment="1">
      <alignment horizontal="left" vertical="center"/>
    </xf>
    <xf numFmtId="0" fontId="21" fillId="2" borderId="74" xfId="0" applyFont="1" applyFill="1" applyBorder="1" applyAlignment="1">
      <alignment horizontal="left" vertical="center" wrapText="1"/>
    </xf>
    <xf numFmtId="0" fontId="21" fillId="2" borderId="72" xfId="0" applyFont="1" applyFill="1" applyBorder="1" applyAlignment="1">
      <alignment horizontal="left" vertical="center" wrapText="1"/>
    </xf>
    <xf numFmtId="0" fontId="11" fillId="2" borderId="80" xfId="0" applyFont="1" applyFill="1" applyBorder="1" applyAlignment="1">
      <alignment horizontal="center" vertical="center" wrapText="1"/>
    </xf>
    <xf numFmtId="0" fontId="0" fillId="0" borderId="81" xfId="0" applyBorder="1"/>
    <xf numFmtId="0" fontId="0" fillId="0" borderId="82" xfId="0" applyBorder="1"/>
    <xf numFmtId="0" fontId="11" fillId="2" borderId="83" xfId="0" applyFont="1" applyFill="1" applyBorder="1" applyAlignment="1">
      <alignment horizontal="center" vertical="center" wrapText="1"/>
    </xf>
    <xf numFmtId="0" fontId="11" fillId="2" borderId="84" xfId="0" applyFont="1" applyFill="1" applyBorder="1" applyAlignment="1">
      <alignment horizontal="center" vertical="center" wrapText="1"/>
    </xf>
    <xf numFmtId="0" fontId="11" fillId="2" borderId="85" xfId="0" applyFont="1" applyFill="1" applyBorder="1" applyAlignment="1">
      <alignment horizontal="center" vertical="center" wrapText="1"/>
    </xf>
    <xf numFmtId="0" fontId="12" fillId="2" borderId="4" xfId="0" applyFont="1" applyFill="1" applyBorder="1" applyAlignment="1">
      <alignment horizontal="center" vertical="center" wrapText="1"/>
    </xf>
    <xf numFmtId="164" fontId="15" fillId="4" borderId="16" xfId="0" applyNumberFormat="1" applyFont="1" applyFill="1" applyBorder="1" applyAlignment="1">
      <alignment horizontal="center" vertical="center" wrapText="1"/>
    </xf>
    <xf numFmtId="164" fontId="15" fillId="4" borderId="86" xfId="0" applyNumberFormat="1" applyFont="1" applyFill="1" applyBorder="1" applyAlignment="1">
      <alignment horizontal="center" vertical="center" wrapText="1"/>
    </xf>
    <xf numFmtId="0" fontId="11" fillId="2" borderId="87" xfId="0" applyFont="1" applyFill="1" applyBorder="1" applyAlignment="1">
      <alignment horizontal="center" vertical="center"/>
    </xf>
    <xf numFmtId="0" fontId="11" fillId="2" borderId="88" xfId="0" applyFont="1" applyFill="1" applyBorder="1" applyAlignment="1">
      <alignment horizontal="center" vertical="center"/>
    </xf>
    <xf numFmtId="0" fontId="11" fillId="2" borderId="89"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90" xfId="0" applyFont="1" applyFill="1" applyBorder="1" applyAlignment="1">
      <alignment horizontal="center" vertical="center"/>
    </xf>
    <xf numFmtId="0" fontId="12" fillId="2" borderId="38"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0" fillId="4" borderId="99" xfId="0" applyFont="1" applyFill="1" applyBorder="1" applyAlignment="1">
      <alignment horizontal="left" vertical="center" wrapText="1"/>
    </xf>
    <xf numFmtId="0" fontId="10" fillId="4" borderId="100" xfId="0" applyFont="1" applyFill="1" applyBorder="1" applyAlignment="1">
      <alignment horizontal="left" vertical="center" wrapText="1"/>
    </xf>
    <xf numFmtId="164" fontId="14" fillId="4" borderId="18" xfId="1" applyNumberFormat="1" applyFont="1" applyFill="1" applyBorder="1" applyAlignment="1">
      <alignment horizontal="left" vertical="center" wrapText="1"/>
    </xf>
    <xf numFmtId="164" fontId="14" fillId="4" borderId="101" xfId="1" applyNumberFormat="1"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2" borderId="102" xfId="0" applyFont="1" applyFill="1" applyBorder="1" applyAlignment="1">
      <alignment horizontal="left" vertical="center" wrapText="1"/>
    </xf>
    <xf numFmtId="0" fontId="12" fillId="2" borderId="103" xfId="0" applyFont="1" applyFill="1" applyBorder="1" applyAlignment="1">
      <alignment horizontal="left" vertical="center" wrapText="1"/>
    </xf>
    <xf numFmtId="0" fontId="12" fillId="2" borderId="18" xfId="0" applyFont="1" applyFill="1" applyBorder="1" applyAlignment="1">
      <alignment horizontal="left" vertical="center" wrapText="1"/>
    </xf>
    <xf numFmtId="0" fontId="14" fillId="0" borderId="16" xfId="0" applyFont="1" applyFill="1" applyBorder="1" applyAlignment="1">
      <alignment horizontal="left" vertical="center" wrapText="1"/>
    </xf>
    <xf numFmtId="0" fontId="8" fillId="2" borderId="104" xfId="0" applyFont="1" applyFill="1" applyBorder="1" applyAlignment="1">
      <alignment horizontal="center" vertical="center" wrapText="1"/>
    </xf>
    <xf numFmtId="0" fontId="8" fillId="2" borderId="105" xfId="0" applyFont="1" applyFill="1" applyBorder="1" applyAlignment="1">
      <alignment horizontal="center" vertical="center" wrapText="1"/>
    </xf>
    <xf numFmtId="0" fontId="8" fillId="2" borderId="106" xfId="0" applyFont="1" applyFill="1" applyBorder="1" applyAlignment="1">
      <alignment horizontal="center" vertical="center" wrapText="1"/>
    </xf>
    <xf numFmtId="0" fontId="12" fillId="2" borderId="24" xfId="0" applyFont="1" applyFill="1" applyBorder="1" applyAlignment="1">
      <alignment horizontal="left" vertical="center" wrapText="1"/>
    </xf>
    <xf numFmtId="0" fontId="12" fillId="2" borderId="16" xfId="0" applyFont="1" applyFill="1" applyBorder="1" applyAlignment="1">
      <alignment horizontal="left" vertical="center" wrapText="1"/>
    </xf>
    <xf numFmtId="0" fontId="12" fillId="2" borderId="8" xfId="0" applyFont="1" applyFill="1" applyBorder="1" applyAlignment="1">
      <alignment horizontal="center" vertical="center" wrapText="1"/>
    </xf>
    <xf numFmtId="0" fontId="12" fillId="2" borderId="91" xfId="0" applyFont="1" applyFill="1" applyBorder="1" applyAlignment="1">
      <alignment horizontal="center" vertical="center" wrapText="1"/>
    </xf>
    <xf numFmtId="0" fontId="12" fillId="2" borderId="20" xfId="0" applyFont="1" applyFill="1" applyBorder="1" applyAlignment="1">
      <alignment horizontal="left" vertical="center" wrapText="1"/>
    </xf>
    <xf numFmtId="164" fontId="14" fillId="4" borderId="16" xfId="0" applyNumberFormat="1" applyFont="1" applyFill="1" applyBorder="1" applyAlignment="1">
      <alignment horizontal="center" vertical="center" wrapText="1"/>
    </xf>
    <xf numFmtId="164" fontId="14" fillId="4" borderId="86" xfId="0" applyNumberFormat="1" applyFont="1" applyFill="1" applyBorder="1" applyAlignment="1">
      <alignment horizontal="center" vertical="center" wrapText="1"/>
    </xf>
  </cellXfs>
  <cellStyles count="7">
    <cellStyle name="Currency" xfId="1" builtinId="4"/>
    <cellStyle name="Currency 2" xfId="5" xr:uid="{00000000-0005-0000-0000-000001000000}"/>
    <cellStyle name="Hyperlink" xfId="2" builtinId="8"/>
    <cellStyle name="Normal" xfId="0" builtinId="0"/>
    <cellStyle name="Normal 2" xfId="4" xr:uid="{00000000-0005-0000-0000-000004000000}"/>
    <cellStyle name="Percent" xfId="3" builtinId="5"/>
    <cellStyle name="Percent 2" xfId="6"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D2EBDC"/>
      <rgbColor rgb="00D2D2D2"/>
      <rgbColor rgb="00A0A4A0"/>
      <rgbColor rgb="00A8FFA8"/>
      <rgbColor rgb="0000CE00"/>
      <rgbColor rgb="00FFC0C0"/>
      <rgbColor rgb="00FFFF00"/>
      <rgbColor rgb="00D0D0C8"/>
      <rgbColor rgb="00FFFFFF"/>
      <rgbColor rgb="00FF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00" b="1" i="0" u="none" strike="noStrike" baseline="0">
                <a:solidFill>
                  <a:srgbClr val="000000"/>
                </a:solidFill>
                <a:latin typeface="Arial"/>
                <a:ea typeface="Arial"/>
                <a:cs typeface="Arial"/>
              </a:defRPr>
            </a:pPr>
            <a:r>
              <a:rPr lang="en-SG"/>
              <a:t>Customer Pricing Sensitivity Analysis -</a:t>
            </a:r>
            <a:r>
              <a:rPr lang="en-SG" baseline="0"/>
              <a:t> Nirwana Example</a:t>
            </a:r>
            <a:endParaRPr lang="en-SG"/>
          </a:p>
        </c:rich>
      </c:tx>
      <c:layout>
        <c:manualLayout>
          <c:xMode val="edge"/>
          <c:yMode val="edge"/>
          <c:x val="0.1930835758710677"/>
          <c:y val="3.0737704918032786E-2"/>
        </c:manualLayout>
      </c:layout>
      <c:overlay val="0"/>
      <c:spPr>
        <a:noFill/>
        <a:ln w="25400">
          <a:noFill/>
        </a:ln>
      </c:spPr>
    </c:title>
    <c:autoTitleDeleted val="0"/>
    <c:plotArea>
      <c:layout>
        <c:manualLayout>
          <c:layoutTarget val="inner"/>
          <c:xMode val="edge"/>
          <c:yMode val="edge"/>
          <c:x val="9.870317002881844E-2"/>
          <c:y val="0.15778688524590165"/>
          <c:w val="0.79538904899135443"/>
          <c:h val="0.39139344262295084"/>
        </c:manualLayout>
      </c:layout>
      <c:barChart>
        <c:barDir val="col"/>
        <c:grouping val="stacked"/>
        <c:varyColors val="0"/>
        <c:ser>
          <c:idx val="0"/>
          <c:order val="0"/>
          <c:spPr>
            <a:solidFill>
              <a:srgbClr val="FFFF00"/>
            </a:solidFill>
            <a:ln w="12700">
              <a:solidFill>
                <a:srgbClr val="000000"/>
              </a:solidFill>
              <a:prstDash val="solid"/>
            </a:ln>
          </c:spPr>
          <c:invertIfNegative val="0"/>
          <c:dPt>
            <c:idx val="4"/>
            <c:invertIfNegative val="0"/>
            <c:bubble3D val="0"/>
            <c:spPr>
              <a:noFill/>
              <a:ln w="25400">
                <a:noFill/>
              </a:ln>
            </c:spPr>
            <c:extLst>
              <c:ext xmlns:c16="http://schemas.microsoft.com/office/drawing/2014/chart" uri="{C3380CC4-5D6E-409C-BE32-E72D297353CC}">
                <c16:uniqueId val="{00000001-E8D9-4D05-ADBC-62165F7624B1}"/>
              </c:ext>
            </c:extLst>
          </c:dPt>
          <c:dPt>
            <c:idx val="7"/>
            <c:invertIfNegative val="0"/>
            <c:bubble3D val="0"/>
            <c:spPr>
              <a:noFill/>
              <a:ln w="25400">
                <a:noFill/>
              </a:ln>
            </c:spPr>
            <c:extLst>
              <c:ext xmlns:c16="http://schemas.microsoft.com/office/drawing/2014/chart" uri="{C3380CC4-5D6E-409C-BE32-E72D297353CC}">
                <c16:uniqueId val="{00000003-E8D9-4D05-ADBC-62165F7624B1}"/>
              </c:ext>
            </c:extLst>
          </c:dPt>
          <c:dLbls>
            <c:dLbl>
              <c:idx val="0"/>
              <c:layout>
                <c:manualLayout>
                  <c:x val="1.4505283381364086E-3"/>
                  <c:y val="-0.13905661097539679"/>
                </c:manualLayout>
              </c:layout>
              <c:spPr>
                <a:solidFill>
                  <a:srgbClr val="FFFFFF"/>
                </a:solidFill>
                <a:ln w="25400">
                  <a:noFill/>
                </a:ln>
              </c:spPr>
              <c:txPr>
                <a:bodyPr/>
                <a:lstStyle/>
                <a:p>
                  <a:pPr>
                    <a:defRPr sz="1850" b="0" i="0" u="none" strike="noStrike" baseline="0">
                      <a:solidFill>
                        <a:srgbClr val="000000"/>
                      </a:solidFill>
                      <a:latin typeface="Arial"/>
                      <a:ea typeface="Arial"/>
                      <a:cs typeface="Arial"/>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D9-4D05-ADBC-62165F7624B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'2. Pricing Sensitivity'!$L$9:$L$16</c:f>
              <c:strCache>
                <c:ptCount val="8"/>
                <c:pt idx="0">
                  <c:v>Market Price - Comptitor TTV</c:v>
                </c:pt>
                <c:pt idx="1">
                  <c:v>+ Advanced Solution</c:v>
                </c:pt>
                <c:pt idx="2">
                  <c:v>+ Continued Operations</c:v>
                </c:pt>
                <c:pt idx="3">
                  <c:v>+ Intangibles</c:v>
                </c:pt>
                <c:pt idx="4">
                  <c:v>  = Total Positive Differentials </c:v>
                </c:pt>
                <c:pt idx="5">
                  <c:v>- Negative Differentials</c:v>
                </c:pt>
                <c:pt idx="6">
                  <c:v>= Customer's Price Ceiling</c:v>
                </c:pt>
                <c:pt idx="7">
                  <c:v>Market Based Price</c:v>
                </c:pt>
              </c:strCache>
            </c:strRef>
          </c:cat>
          <c:val>
            <c:numRef>
              <c:f>'2. Pricing Sensitivity'!$M$9:$M$16</c:f>
              <c:numCache>
                <c:formatCode>_("$"* #,##0_);_("$"* \(#,##0\);_("$"* "-"??_);_(@_)</c:formatCode>
                <c:ptCount val="8"/>
                <c:pt idx="0">
                  <c:v>50000</c:v>
                </c:pt>
                <c:pt idx="1">
                  <c:v>50000</c:v>
                </c:pt>
                <c:pt idx="2">
                  <c:v>50000</c:v>
                </c:pt>
                <c:pt idx="3">
                  <c:v>50000</c:v>
                </c:pt>
                <c:pt idx="4">
                  <c:v>50000</c:v>
                </c:pt>
              </c:numCache>
            </c:numRef>
          </c:val>
          <c:extLst>
            <c:ext xmlns:c16="http://schemas.microsoft.com/office/drawing/2014/chart" uri="{C3380CC4-5D6E-409C-BE32-E72D297353CC}">
              <c16:uniqueId val="{00000005-E8D9-4D05-ADBC-62165F7624B1}"/>
            </c:ext>
          </c:extLst>
        </c:ser>
        <c:ser>
          <c:idx val="1"/>
          <c:order val="1"/>
          <c:spPr>
            <a:solidFill>
              <a:srgbClr val="00FFFF"/>
            </a:solidFill>
            <a:ln w="12700">
              <a:solidFill>
                <a:srgbClr val="000000"/>
              </a:solidFill>
              <a:prstDash val="solid"/>
            </a:ln>
          </c:spPr>
          <c:invertIfNegative val="0"/>
          <c:dPt>
            <c:idx val="4"/>
            <c:invertIfNegative val="0"/>
            <c:bubble3D val="0"/>
            <c:spPr>
              <a:solidFill>
                <a:srgbClr val="333399"/>
              </a:solidFill>
              <a:ln w="12700">
                <a:solidFill>
                  <a:srgbClr val="000000"/>
                </a:solidFill>
                <a:prstDash val="solid"/>
              </a:ln>
            </c:spPr>
            <c:extLst>
              <c:ext xmlns:c16="http://schemas.microsoft.com/office/drawing/2014/chart" uri="{C3380CC4-5D6E-409C-BE32-E72D297353CC}">
                <c16:uniqueId val="{00000007-E8D9-4D05-ADBC-62165F7624B1}"/>
              </c:ext>
            </c:extLst>
          </c:dPt>
          <c:dLbls>
            <c:dLbl>
              <c:idx val="4"/>
              <c:layout>
                <c:manualLayout>
                  <c:x val="-5.0336215177713937E-3"/>
                  <c:y val="-0.11245396791837889"/>
                </c:manualLayout>
              </c:layout>
              <c:spPr>
                <a:solidFill>
                  <a:srgbClr val="FFFFFF"/>
                </a:solidFill>
                <a:ln w="25400">
                  <a:noFill/>
                </a:ln>
              </c:spPr>
              <c:txPr>
                <a:bodyPr/>
                <a:lstStyle/>
                <a:p>
                  <a:pPr>
                    <a:defRPr sz="1850" b="1" i="0" u="none" strike="noStrike" baseline="0">
                      <a:solidFill>
                        <a:srgbClr val="000000"/>
                      </a:solidFill>
                      <a:latin typeface="Arial"/>
                      <a:ea typeface="Arial"/>
                      <a:cs typeface="Arial"/>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D9-4D05-ADBC-62165F7624B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'2. Pricing Sensitivity'!$L$9:$L$16</c:f>
              <c:strCache>
                <c:ptCount val="8"/>
                <c:pt idx="0">
                  <c:v>Market Price - Comptitor TTV</c:v>
                </c:pt>
                <c:pt idx="1">
                  <c:v>+ Advanced Solution</c:v>
                </c:pt>
                <c:pt idx="2">
                  <c:v>+ Continued Operations</c:v>
                </c:pt>
                <c:pt idx="3">
                  <c:v>+ Intangibles</c:v>
                </c:pt>
                <c:pt idx="4">
                  <c:v>  = Total Positive Differentials </c:v>
                </c:pt>
                <c:pt idx="5">
                  <c:v>- Negative Differentials</c:v>
                </c:pt>
                <c:pt idx="6">
                  <c:v>= Customer's Price Ceiling</c:v>
                </c:pt>
                <c:pt idx="7">
                  <c:v>Market Based Price</c:v>
                </c:pt>
              </c:strCache>
            </c:strRef>
          </c:cat>
          <c:val>
            <c:numRef>
              <c:f>'2. Pricing Sensitivity'!$N$9:$N$16</c:f>
              <c:numCache>
                <c:formatCode>_("$"* #,##0_);_("$"* \(#,##0\);_("$"* "-"??_);_(@_)</c:formatCode>
                <c:ptCount val="8"/>
                <c:pt idx="1">
                  <c:v>20000</c:v>
                </c:pt>
                <c:pt idx="2">
                  <c:v>20000</c:v>
                </c:pt>
                <c:pt idx="3">
                  <c:v>20000</c:v>
                </c:pt>
                <c:pt idx="4">
                  <c:v>35000</c:v>
                </c:pt>
              </c:numCache>
            </c:numRef>
          </c:val>
          <c:extLst>
            <c:ext xmlns:c16="http://schemas.microsoft.com/office/drawing/2014/chart" uri="{C3380CC4-5D6E-409C-BE32-E72D297353CC}">
              <c16:uniqueId val="{00000008-E8D9-4D05-ADBC-62165F7624B1}"/>
            </c:ext>
          </c:extLst>
        </c:ser>
        <c:ser>
          <c:idx val="2"/>
          <c:order val="2"/>
          <c:spPr>
            <a:solidFill>
              <a:srgbClr val="339966"/>
            </a:solidFill>
            <a:ln w="12700">
              <a:solidFill>
                <a:srgbClr val="000000"/>
              </a:solidFill>
              <a:prstDash val="solid"/>
            </a:ln>
          </c:spPr>
          <c:invertIfNegative val="0"/>
          <c:cat>
            <c:strRef>
              <c:f>'2. Pricing Sensitivity'!$L$9:$L$16</c:f>
              <c:strCache>
                <c:ptCount val="8"/>
                <c:pt idx="0">
                  <c:v>Market Price - Comptitor TTV</c:v>
                </c:pt>
                <c:pt idx="1">
                  <c:v>+ Advanced Solution</c:v>
                </c:pt>
                <c:pt idx="2">
                  <c:v>+ Continued Operations</c:v>
                </c:pt>
                <c:pt idx="3">
                  <c:v>+ Intangibles</c:v>
                </c:pt>
                <c:pt idx="4">
                  <c:v>  = Total Positive Differentials </c:v>
                </c:pt>
                <c:pt idx="5">
                  <c:v>- Negative Differentials</c:v>
                </c:pt>
                <c:pt idx="6">
                  <c:v>= Customer's Price Ceiling</c:v>
                </c:pt>
                <c:pt idx="7">
                  <c:v>Market Based Price</c:v>
                </c:pt>
              </c:strCache>
            </c:strRef>
          </c:cat>
          <c:val>
            <c:numRef>
              <c:f>'2. Pricing Sensitivity'!$O$9:$O$16</c:f>
              <c:numCache>
                <c:formatCode>_("$"* #,##0_);_("$"* \(#,##0\);_("$"* "-"??_);_(@_)</c:formatCode>
                <c:ptCount val="8"/>
                <c:pt idx="2">
                  <c:v>10000</c:v>
                </c:pt>
                <c:pt idx="3">
                  <c:v>10000</c:v>
                </c:pt>
              </c:numCache>
            </c:numRef>
          </c:val>
          <c:extLst>
            <c:ext xmlns:c16="http://schemas.microsoft.com/office/drawing/2014/chart" uri="{C3380CC4-5D6E-409C-BE32-E72D297353CC}">
              <c16:uniqueId val="{00000009-E8D9-4D05-ADBC-62165F7624B1}"/>
            </c:ext>
          </c:extLst>
        </c:ser>
        <c:ser>
          <c:idx val="3"/>
          <c:order val="3"/>
          <c:spPr>
            <a:solidFill>
              <a:srgbClr val="99CC00"/>
            </a:solidFill>
            <a:ln w="12700">
              <a:solidFill>
                <a:srgbClr val="000000"/>
              </a:solidFill>
              <a:prstDash val="solid"/>
            </a:ln>
          </c:spPr>
          <c:invertIfNegative val="0"/>
          <c:dPt>
            <c:idx val="4"/>
            <c:invertIfNegative val="0"/>
            <c:bubble3D val="0"/>
            <c:spPr>
              <a:noFill/>
              <a:ln w="25400">
                <a:noFill/>
              </a:ln>
            </c:spPr>
            <c:extLst>
              <c:ext xmlns:c16="http://schemas.microsoft.com/office/drawing/2014/chart" uri="{C3380CC4-5D6E-409C-BE32-E72D297353CC}">
                <c16:uniqueId val="{0000000B-E8D9-4D05-ADBC-62165F7624B1}"/>
              </c:ext>
            </c:extLst>
          </c:dPt>
          <c:dPt>
            <c:idx val="5"/>
            <c:invertIfNegative val="0"/>
            <c:bubble3D val="0"/>
            <c:spPr>
              <a:noFill/>
              <a:ln w="25400">
                <a:noFill/>
              </a:ln>
            </c:spPr>
            <c:extLst>
              <c:ext xmlns:c16="http://schemas.microsoft.com/office/drawing/2014/chart" uri="{C3380CC4-5D6E-409C-BE32-E72D297353CC}">
                <c16:uniqueId val="{0000000D-E8D9-4D05-ADBC-62165F7624B1}"/>
              </c:ext>
            </c:extLst>
          </c:dPt>
          <c:cat>
            <c:strRef>
              <c:f>'2. Pricing Sensitivity'!$L$9:$L$16</c:f>
              <c:strCache>
                <c:ptCount val="8"/>
                <c:pt idx="0">
                  <c:v>Market Price - Comptitor TTV</c:v>
                </c:pt>
                <c:pt idx="1">
                  <c:v>+ Advanced Solution</c:v>
                </c:pt>
                <c:pt idx="2">
                  <c:v>+ Continued Operations</c:v>
                </c:pt>
                <c:pt idx="3">
                  <c:v>+ Intangibles</c:v>
                </c:pt>
                <c:pt idx="4">
                  <c:v>  = Total Positive Differentials </c:v>
                </c:pt>
                <c:pt idx="5">
                  <c:v>- Negative Differentials</c:v>
                </c:pt>
                <c:pt idx="6">
                  <c:v>= Customer's Price Ceiling</c:v>
                </c:pt>
                <c:pt idx="7">
                  <c:v>Market Based Price</c:v>
                </c:pt>
              </c:strCache>
            </c:strRef>
          </c:cat>
          <c:val>
            <c:numRef>
              <c:f>'2. Pricing Sensitivity'!$P$9:$P$16</c:f>
              <c:numCache>
                <c:formatCode>_("$"* #,##0_);_("$"* \(#,##0\);_("$"* "-"??_);_(@_)</c:formatCode>
                <c:ptCount val="8"/>
                <c:pt idx="3">
                  <c:v>5000</c:v>
                </c:pt>
                <c:pt idx="4">
                  <c:v>35000</c:v>
                </c:pt>
                <c:pt idx="5">
                  <c:v>75000</c:v>
                </c:pt>
              </c:numCache>
            </c:numRef>
          </c:val>
          <c:extLst>
            <c:ext xmlns:c16="http://schemas.microsoft.com/office/drawing/2014/chart" uri="{C3380CC4-5D6E-409C-BE32-E72D297353CC}">
              <c16:uniqueId val="{0000000E-E8D9-4D05-ADBC-62165F7624B1}"/>
            </c:ext>
          </c:extLst>
        </c:ser>
        <c:ser>
          <c:idx val="4"/>
          <c:order val="4"/>
          <c:spPr>
            <a:solidFill>
              <a:srgbClr val="FF0000"/>
            </a:solidFill>
            <a:ln w="12700">
              <a:solidFill>
                <a:srgbClr val="000000"/>
              </a:solidFill>
              <a:prstDash val="solid"/>
            </a:ln>
          </c:spPr>
          <c:invertIfNegative val="0"/>
          <c:dLbls>
            <c:dLbl>
              <c:idx val="5"/>
              <c:layout>
                <c:manualLayout>
                  <c:x val="-5.0336215177714258E-3"/>
                  <c:y val="-7.5458926318910116E-2"/>
                </c:manualLayout>
              </c:layout>
              <c:spPr>
                <a:solidFill>
                  <a:srgbClr val="FFFFFF"/>
                </a:solidFill>
                <a:ln w="25400">
                  <a:noFill/>
                </a:ln>
              </c:spPr>
              <c:txPr>
                <a:bodyPr/>
                <a:lstStyle/>
                <a:p>
                  <a:pPr>
                    <a:defRPr sz="1850" b="1" i="0" u="none" strike="noStrike" baseline="0">
                      <a:solidFill>
                        <a:srgbClr val="000000"/>
                      </a:solidFill>
                      <a:latin typeface="Arial"/>
                      <a:ea typeface="Arial"/>
                      <a:cs typeface="Arial"/>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8D9-4D05-ADBC-62165F7624B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'2. Pricing Sensitivity'!$L$9:$L$16</c:f>
              <c:strCache>
                <c:ptCount val="8"/>
                <c:pt idx="0">
                  <c:v>Market Price - Comptitor TTV</c:v>
                </c:pt>
                <c:pt idx="1">
                  <c:v>+ Advanced Solution</c:v>
                </c:pt>
                <c:pt idx="2">
                  <c:v>+ Continued Operations</c:v>
                </c:pt>
                <c:pt idx="3">
                  <c:v>+ Intangibles</c:v>
                </c:pt>
                <c:pt idx="4">
                  <c:v>  = Total Positive Differentials </c:v>
                </c:pt>
                <c:pt idx="5">
                  <c:v>- Negative Differentials</c:v>
                </c:pt>
                <c:pt idx="6">
                  <c:v>= Customer's Price Ceiling</c:v>
                </c:pt>
                <c:pt idx="7">
                  <c:v>Market Based Price</c:v>
                </c:pt>
              </c:strCache>
            </c:strRef>
          </c:cat>
          <c:val>
            <c:numRef>
              <c:f>'2. Pricing Sensitivity'!$R$9:$R$16</c:f>
              <c:numCache>
                <c:formatCode>_("$"* #,##0_);_("$"* \(#,##0\);_("$"* "-"??_);_(@_)</c:formatCode>
                <c:ptCount val="8"/>
                <c:pt idx="5">
                  <c:v>10000</c:v>
                </c:pt>
              </c:numCache>
            </c:numRef>
          </c:val>
          <c:extLst>
            <c:ext xmlns:c16="http://schemas.microsoft.com/office/drawing/2014/chart" uri="{C3380CC4-5D6E-409C-BE32-E72D297353CC}">
              <c16:uniqueId val="{00000010-E8D9-4D05-ADBC-62165F7624B1}"/>
            </c:ext>
          </c:extLst>
        </c:ser>
        <c:ser>
          <c:idx val="5"/>
          <c:order val="5"/>
          <c:spPr>
            <a:solidFill>
              <a:srgbClr val="FF0000"/>
            </a:solidFill>
            <a:ln w="12700">
              <a:solidFill>
                <a:srgbClr val="000000"/>
              </a:solidFill>
              <a:prstDash val="solid"/>
            </a:ln>
          </c:spPr>
          <c:invertIfNegative val="0"/>
          <c:dPt>
            <c:idx val="5"/>
            <c:invertIfNegative val="0"/>
            <c:bubble3D val="0"/>
            <c:spPr>
              <a:solidFill>
                <a:srgbClr val="000000"/>
              </a:solidFill>
              <a:ln w="12700">
                <a:solidFill>
                  <a:srgbClr val="000000"/>
                </a:solidFill>
                <a:prstDash val="solid"/>
              </a:ln>
            </c:spPr>
            <c:extLst>
              <c:ext xmlns:c16="http://schemas.microsoft.com/office/drawing/2014/chart" uri="{C3380CC4-5D6E-409C-BE32-E72D297353CC}">
                <c16:uniqueId val="{00000012-E8D9-4D05-ADBC-62165F7624B1}"/>
              </c:ext>
            </c:extLst>
          </c:dPt>
          <c:dPt>
            <c:idx val="6"/>
            <c:invertIfNegative val="0"/>
            <c:bubble3D val="0"/>
            <c:spPr>
              <a:solidFill>
                <a:srgbClr val="00CCFF"/>
              </a:solidFill>
              <a:ln w="12700">
                <a:solidFill>
                  <a:srgbClr val="000000"/>
                </a:solidFill>
                <a:prstDash val="solid"/>
              </a:ln>
            </c:spPr>
            <c:extLst>
              <c:ext xmlns:c16="http://schemas.microsoft.com/office/drawing/2014/chart" uri="{C3380CC4-5D6E-409C-BE32-E72D297353CC}">
                <c16:uniqueId val="{00000014-E8D9-4D05-ADBC-62165F7624B1}"/>
              </c:ext>
            </c:extLst>
          </c:dPt>
          <c:dPt>
            <c:idx val="7"/>
            <c:invertIfNegative val="0"/>
            <c:bubble3D val="0"/>
            <c:spPr>
              <a:solidFill>
                <a:srgbClr val="00CE00"/>
              </a:solidFill>
              <a:ln w="12700">
                <a:solidFill>
                  <a:srgbClr val="000000"/>
                </a:solidFill>
                <a:prstDash val="solid"/>
              </a:ln>
            </c:spPr>
            <c:extLst>
              <c:ext xmlns:c16="http://schemas.microsoft.com/office/drawing/2014/chart" uri="{C3380CC4-5D6E-409C-BE32-E72D297353CC}">
                <c16:uniqueId val="{00000016-E8D9-4D05-ADBC-62165F7624B1}"/>
              </c:ext>
            </c:extLst>
          </c:dPt>
          <c:dLbls>
            <c:dLbl>
              <c:idx val="5"/>
              <c:spPr>
                <a:noFill/>
                <a:ln w="25400">
                  <a:noFill/>
                </a:ln>
              </c:spPr>
              <c:txPr>
                <a:bodyPr/>
                <a:lstStyle/>
                <a:p>
                  <a:pPr>
                    <a:defRPr sz="185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8D9-4D05-ADBC-62165F7624B1}"/>
                </c:ext>
              </c:extLst>
            </c:dLbl>
            <c:dLbl>
              <c:idx val="6"/>
              <c:layout>
                <c:manualLayout>
                  <c:x val="-6.4745437079731013E-3"/>
                  <c:y val="-0.1676355530081356"/>
                </c:manualLayout>
              </c:layout>
              <c:spPr>
                <a:solidFill>
                  <a:srgbClr val="FFFFFF"/>
                </a:solidFill>
                <a:ln w="25400">
                  <a:noFill/>
                </a:ln>
              </c:spPr>
              <c:txPr>
                <a:bodyPr/>
                <a:lstStyle/>
                <a:p>
                  <a:pPr>
                    <a:defRPr sz="1850" b="1" i="0" u="none" strike="noStrike" baseline="0">
                      <a:solidFill>
                        <a:srgbClr val="000000"/>
                      </a:solidFill>
                      <a:latin typeface="Arial"/>
                      <a:ea typeface="Arial"/>
                      <a:cs typeface="Arial"/>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8D9-4D05-ADBC-62165F7624B1}"/>
                </c:ext>
              </c:extLst>
            </c:dLbl>
            <c:dLbl>
              <c:idx val="7"/>
              <c:layout>
                <c:manualLayout>
                  <c:x val="-4.3131604226705573E-3"/>
                  <c:y val="-0.15232149182783178"/>
                </c:manualLayout>
              </c:layout>
              <c:spPr>
                <a:solidFill>
                  <a:srgbClr val="FFFFFF"/>
                </a:solidFill>
                <a:ln w="25400">
                  <a:noFill/>
                </a:ln>
              </c:spPr>
              <c:txPr>
                <a:bodyPr/>
                <a:lstStyle/>
                <a:p>
                  <a:pPr>
                    <a:defRPr sz="1850" b="1" i="0" u="none" strike="noStrike" baseline="0">
                      <a:solidFill>
                        <a:srgbClr val="000000"/>
                      </a:solidFill>
                      <a:latin typeface="Arial"/>
                      <a:ea typeface="Arial"/>
                      <a:cs typeface="Arial"/>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8D9-4D05-ADBC-62165F7624B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'2. Pricing Sensitivity'!$L$9:$L$16</c:f>
              <c:strCache>
                <c:ptCount val="8"/>
                <c:pt idx="0">
                  <c:v>Market Price - Comptitor TTV</c:v>
                </c:pt>
                <c:pt idx="1">
                  <c:v>+ Advanced Solution</c:v>
                </c:pt>
                <c:pt idx="2">
                  <c:v>+ Continued Operations</c:v>
                </c:pt>
                <c:pt idx="3">
                  <c:v>+ Intangibles</c:v>
                </c:pt>
                <c:pt idx="4">
                  <c:v>  = Total Positive Differentials </c:v>
                </c:pt>
                <c:pt idx="5">
                  <c:v>- Negative Differentials</c:v>
                </c:pt>
                <c:pt idx="6">
                  <c:v>= Customer's Price Ceiling</c:v>
                </c:pt>
                <c:pt idx="7">
                  <c:v>Market Based Price</c:v>
                </c:pt>
              </c:strCache>
            </c:strRef>
          </c:cat>
          <c:val>
            <c:numRef>
              <c:f>'2. Pricing Sensitivity'!$S$9:$S$16</c:f>
              <c:numCache>
                <c:formatCode>_("$"* #,##0_);_("$"* \(#,##0\);_("$"* "-"??_);_(@_)</c:formatCode>
                <c:ptCount val="8"/>
                <c:pt idx="6">
                  <c:v>75000</c:v>
                </c:pt>
                <c:pt idx="7">
                  <c:v>62500</c:v>
                </c:pt>
              </c:numCache>
            </c:numRef>
          </c:val>
          <c:extLst>
            <c:ext xmlns:c16="http://schemas.microsoft.com/office/drawing/2014/chart" uri="{C3380CC4-5D6E-409C-BE32-E72D297353CC}">
              <c16:uniqueId val="{00000017-E8D9-4D05-ADBC-62165F7624B1}"/>
            </c:ext>
          </c:extLst>
        </c:ser>
        <c:ser>
          <c:idx val="7"/>
          <c:order val="6"/>
          <c:spPr>
            <a:solidFill>
              <a:srgbClr val="CCCCFF"/>
            </a:solidFill>
            <a:ln w="12700">
              <a:solidFill>
                <a:srgbClr val="000000"/>
              </a:solidFill>
              <a:prstDash val="solid"/>
            </a:ln>
          </c:spPr>
          <c:invertIfNegative val="0"/>
          <c:dPt>
            <c:idx val="5"/>
            <c:invertIfNegative val="0"/>
            <c:bubble3D val="0"/>
            <c:spPr>
              <a:solidFill>
                <a:srgbClr val="99CC00"/>
              </a:solidFill>
              <a:ln w="12700">
                <a:solidFill>
                  <a:srgbClr val="000000"/>
                </a:solidFill>
                <a:prstDash val="solid"/>
              </a:ln>
            </c:spPr>
            <c:extLst>
              <c:ext xmlns:c16="http://schemas.microsoft.com/office/drawing/2014/chart" uri="{C3380CC4-5D6E-409C-BE32-E72D297353CC}">
                <c16:uniqueId val="{00000019-E8D9-4D05-ADBC-62165F7624B1}"/>
              </c:ext>
            </c:extLst>
          </c:dPt>
          <c:dPt>
            <c:idx val="6"/>
            <c:invertIfNegative val="0"/>
            <c:bubble3D val="0"/>
            <c:spPr>
              <a:solidFill>
                <a:srgbClr val="00CE00"/>
              </a:solidFill>
              <a:ln w="12700">
                <a:solidFill>
                  <a:srgbClr val="000000"/>
                </a:solidFill>
                <a:prstDash val="solid"/>
              </a:ln>
            </c:spPr>
            <c:extLst>
              <c:ext xmlns:c16="http://schemas.microsoft.com/office/drawing/2014/chart" uri="{C3380CC4-5D6E-409C-BE32-E72D297353CC}">
                <c16:uniqueId val="{0000001B-E8D9-4D05-ADBC-62165F7624B1}"/>
              </c:ext>
            </c:extLst>
          </c:dPt>
          <c:dPt>
            <c:idx val="7"/>
            <c:invertIfNegative val="0"/>
            <c:bubble3D val="0"/>
            <c:spPr>
              <a:solidFill>
                <a:srgbClr val="000000"/>
              </a:solidFill>
              <a:ln w="12700">
                <a:solidFill>
                  <a:srgbClr val="000000"/>
                </a:solidFill>
                <a:prstDash val="solid"/>
              </a:ln>
            </c:spPr>
            <c:extLst>
              <c:ext xmlns:c16="http://schemas.microsoft.com/office/drawing/2014/chart" uri="{C3380CC4-5D6E-409C-BE32-E72D297353CC}">
                <c16:uniqueId val="{0000001D-E8D9-4D05-ADBC-62165F7624B1}"/>
              </c:ext>
            </c:extLst>
          </c:dPt>
          <c:cat>
            <c:strRef>
              <c:f>'2. Pricing Sensitivity'!$L$9:$L$15</c:f>
              <c:strCache>
                <c:ptCount val="7"/>
                <c:pt idx="0">
                  <c:v>Market Price - Comptitor TTV</c:v>
                </c:pt>
                <c:pt idx="1">
                  <c:v>+ Advanced Solution</c:v>
                </c:pt>
                <c:pt idx="2">
                  <c:v>+ Continued Operations</c:v>
                </c:pt>
                <c:pt idx="3">
                  <c:v>+ Intangibles</c:v>
                </c:pt>
                <c:pt idx="4">
                  <c:v>  = Total Positive Differentials </c:v>
                </c:pt>
                <c:pt idx="5">
                  <c:v>- Negative Differentials</c:v>
                </c:pt>
                <c:pt idx="6">
                  <c:v>= Customer's Price Ceiling</c:v>
                </c:pt>
              </c:strCache>
            </c:strRef>
          </c:cat>
          <c:val>
            <c:numRef>
              <c:f>'2. Pricing Sensitivity'!#REF!</c:f>
              <c:numCache>
                <c:formatCode>General</c:formatCode>
                <c:ptCount val="1"/>
                <c:pt idx="0">
                  <c:v>1</c:v>
                </c:pt>
              </c:numCache>
            </c:numRef>
          </c:val>
          <c:extLst>
            <c:ext xmlns:c16="http://schemas.microsoft.com/office/drawing/2014/chart" uri="{C3380CC4-5D6E-409C-BE32-E72D297353CC}">
              <c16:uniqueId val="{0000001E-E8D9-4D05-ADBC-62165F7624B1}"/>
            </c:ext>
          </c:extLst>
        </c:ser>
        <c:dLbls>
          <c:showLegendKey val="0"/>
          <c:showVal val="0"/>
          <c:showCatName val="0"/>
          <c:showSerName val="0"/>
          <c:showPercent val="0"/>
          <c:showBubbleSize val="0"/>
        </c:dLbls>
        <c:gapWidth val="150"/>
        <c:overlap val="100"/>
        <c:axId val="439613576"/>
        <c:axId val="439602992"/>
      </c:barChart>
      <c:catAx>
        <c:axId val="439613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200" b="1" i="0" u="none" strike="noStrike" baseline="0">
                <a:solidFill>
                  <a:srgbClr val="000000"/>
                </a:solidFill>
                <a:latin typeface="Arial"/>
                <a:ea typeface="Arial"/>
                <a:cs typeface="Arial"/>
              </a:defRPr>
            </a:pPr>
            <a:endParaRPr lang="en-US"/>
          </a:p>
        </c:txPr>
        <c:crossAx val="439602992"/>
        <c:crosses val="autoZero"/>
        <c:auto val="1"/>
        <c:lblAlgn val="ctr"/>
        <c:lblOffset val="100"/>
        <c:tickLblSkip val="1"/>
        <c:tickMarkSkip val="1"/>
        <c:noMultiLvlLbl val="0"/>
      </c:catAx>
      <c:valAx>
        <c:axId val="439602992"/>
        <c:scaling>
          <c:orientation val="minMax"/>
        </c:scaling>
        <c:delete val="0"/>
        <c:axPos val="l"/>
        <c:majorGridlines>
          <c:spPr>
            <a:ln w="3175">
              <a:solidFill>
                <a:srgbClr val="000000"/>
              </a:solidFill>
              <a:prstDash val="solid"/>
            </a:ln>
          </c:spPr>
        </c:majorGridlines>
        <c:numFmt formatCode="#,##0_);[Red]\(#,##0\)" sourceLinked="0"/>
        <c:majorTickMark val="out"/>
        <c:minorTickMark val="none"/>
        <c:tickLblPos val="nextTo"/>
        <c:spPr>
          <a:ln w="3175">
            <a:solidFill>
              <a:srgbClr val="000000"/>
            </a:solidFill>
            <a:prstDash val="solid"/>
          </a:ln>
        </c:spPr>
        <c:txPr>
          <a:bodyPr rot="0" vert="horz"/>
          <a:lstStyle/>
          <a:p>
            <a:pPr>
              <a:defRPr sz="1850" b="0" i="0" u="none" strike="noStrike" baseline="0">
                <a:solidFill>
                  <a:srgbClr val="000000"/>
                </a:solidFill>
                <a:latin typeface="Arial"/>
                <a:ea typeface="Arial"/>
                <a:cs typeface="Arial"/>
              </a:defRPr>
            </a:pPr>
            <a:endParaRPr lang="en-US"/>
          </a:p>
        </c:txPr>
        <c:crossAx val="439613576"/>
        <c:crosses val="autoZero"/>
        <c:crossBetween val="between"/>
      </c:valAx>
      <c:spPr>
        <a:no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 Pricing Strategy &amp; Fig 11.9'!$C$29</c:f>
          <c:strCache>
            <c:ptCount val="1"/>
            <c:pt idx="0">
              <c:v> Amounts / Month </c:v>
            </c:pt>
          </c:strCache>
        </c:strRef>
      </c:tx>
      <c:layout>
        <c:manualLayout>
          <c:xMode val="edge"/>
          <c:yMode val="edge"/>
          <c:x val="0.44780039395929089"/>
          <c:y val="1.2254901960784314E-2"/>
        </c:manualLayout>
      </c:layout>
      <c:overlay val="0"/>
      <c:spPr>
        <a:noFill/>
        <a:ln w="25400">
          <a:noFill/>
        </a:ln>
      </c:spPr>
      <c:txPr>
        <a:bodyPr/>
        <a:lstStyle/>
        <a:p>
          <a:pPr>
            <a:defRPr sz="155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6.3690085357846357E-2"/>
          <c:y val="8.5784519053785271E-2"/>
          <c:w val="0.9179251477347341"/>
          <c:h val="0.87010012183125052"/>
        </c:manualLayout>
      </c:layout>
      <c:barChart>
        <c:barDir val="col"/>
        <c:grouping val="stacked"/>
        <c:varyColors val="0"/>
        <c:ser>
          <c:idx val="0"/>
          <c:order val="0"/>
          <c:spPr>
            <a:solidFill>
              <a:srgbClr val="FFFF00"/>
            </a:solidFill>
            <a:ln w="12700">
              <a:solidFill>
                <a:srgbClr val="000000"/>
              </a:solidFill>
              <a:prstDash val="solid"/>
            </a:ln>
            <a:effectLst>
              <a:outerShdw dist="35921" dir="2700000" algn="br">
                <a:srgbClr val="000000"/>
              </a:outerShdw>
            </a:effectLst>
          </c:spPr>
          <c:invertIfNegative val="0"/>
          <c:dPt>
            <c:idx val="1"/>
            <c:invertIfNegative val="0"/>
            <c:bubble3D val="0"/>
            <c:spPr>
              <a:solidFill>
                <a:srgbClr val="FF00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1-19D0-4B1F-AFC8-DE53BC0CAD67}"/>
              </c:ext>
            </c:extLst>
          </c:dPt>
          <c:dPt>
            <c:idx val="2"/>
            <c:invertIfNegative val="0"/>
            <c:bubble3D val="0"/>
            <c:spPr>
              <a:solidFill>
                <a:srgbClr val="969696"/>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3-19D0-4B1F-AFC8-DE53BC0CAD67}"/>
              </c:ext>
            </c:extLst>
          </c:dPt>
          <c:dPt>
            <c:idx val="3"/>
            <c:invertIfNegative val="0"/>
            <c:bubble3D val="0"/>
            <c:spPr>
              <a:solidFill>
                <a:srgbClr val="0000FF"/>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5-19D0-4B1F-AFC8-DE53BC0CAD67}"/>
              </c:ext>
            </c:extLst>
          </c:dPt>
          <c:dPt>
            <c:idx val="4"/>
            <c:invertIfNegative val="0"/>
            <c:bubble3D val="0"/>
            <c:spPr>
              <a:solidFill>
                <a:srgbClr val="969696"/>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7-19D0-4B1F-AFC8-DE53BC0CAD67}"/>
              </c:ext>
            </c:extLst>
          </c:dPt>
          <c:dLbls>
            <c:dLbl>
              <c:idx val="0"/>
              <c:layout>
                <c:manualLayout>
                  <c:x val="1.2043233466111482E-3"/>
                  <c:y val="-1.7391632713970942E-2"/>
                </c:manualLayout>
              </c:layout>
              <c:tx>
                <c:rich>
                  <a:bodyPr/>
                  <a:lstStyle/>
                  <a:p>
                    <a:pPr>
                      <a:defRPr sz="1100" b="1" i="0" u="none" strike="noStrike" baseline="0">
                        <a:solidFill>
                          <a:srgbClr val="000000"/>
                        </a:solidFill>
                        <a:latin typeface="Arial"/>
                        <a:ea typeface="Arial"/>
                        <a:cs typeface="Arial"/>
                      </a:defRPr>
                    </a:pPr>
                    <a:r>
                      <a:rPr lang="en-US"/>
                      <a:t>Market
Price</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9D0-4B1F-AFC8-DE53BC0CAD67}"/>
                </c:ext>
              </c:extLst>
            </c:dLbl>
            <c:dLbl>
              <c:idx val="1"/>
              <c:delete val="1"/>
              <c:extLst>
                <c:ext xmlns:c15="http://schemas.microsoft.com/office/drawing/2012/chart" uri="{CE6537A1-D6FC-4f65-9D91-7224C49458BB}"/>
                <c:ext xmlns:c16="http://schemas.microsoft.com/office/drawing/2014/chart" uri="{C3380CC4-5D6E-409C-BE32-E72D297353CC}">
                  <c16:uniqueId val="{00000001-19D0-4B1F-AFC8-DE53BC0CAD67}"/>
                </c:ext>
              </c:extLst>
            </c:dLbl>
            <c:dLbl>
              <c:idx val="2"/>
              <c:tx>
                <c:rich>
                  <a:bodyPr/>
                  <a:lstStyle/>
                  <a:p>
                    <a:pPr>
                      <a:defRPr sz="1200" b="1" i="0" u="none" strike="noStrike" baseline="0">
                        <a:solidFill>
                          <a:srgbClr val="FFFFFF"/>
                        </a:solidFill>
                        <a:latin typeface="Arial"/>
                        <a:ea typeface="Arial"/>
                        <a:cs typeface="Arial"/>
                      </a:defRPr>
                    </a:pPr>
                    <a:r>
                      <a:rPr lang="en-US"/>
                      <a:t>Incremental
Costs</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D0-4B1F-AFC8-DE53BC0CAD67}"/>
                </c:ext>
              </c:extLst>
            </c:dLbl>
            <c:dLbl>
              <c:idx val="3"/>
              <c:delete val="1"/>
              <c:extLst>
                <c:ext xmlns:c15="http://schemas.microsoft.com/office/drawing/2012/chart" uri="{CE6537A1-D6FC-4f65-9D91-7224C49458BB}"/>
                <c:ext xmlns:c16="http://schemas.microsoft.com/office/drawing/2014/chart" uri="{C3380CC4-5D6E-409C-BE32-E72D297353CC}">
                  <c16:uniqueId val="{00000005-19D0-4B1F-AFC8-DE53BC0CAD67}"/>
                </c:ext>
              </c:extLst>
            </c:dLbl>
            <c:dLbl>
              <c:idx val="4"/>
              <c:layout>
                <c:manualLayout>
                  <c:x val="1.108175153859259E-3"/>
                  <c:y val="-2.4549799614643875E-2"/>
                </c:manualLayout>
              </c:layout>
              <c:tx>
                <c:rich>
                  <a:bodyPr/>
                  <a:lstStyle/>
                  <a:p>
                    <a:pPr>
                      <a:defRPr sz="1200" b="1" i="0" u="none" strike="noStrike" baseline="0">
                        <a:solidFill>
                          <a:srgbClr val="FFFFFF"/>
                        </a:solidFill>
                        <a:latin typeface="Arial"/>
                        <a:ea typeface="Arial"/>
                        <a:cs typeface="Arial"/>
                      </a:defRPr>
                    </a:pPr>
                    <a:r>
                      <a:rPr lang="en-US"/>
                      <a:t>Incremental
Costs</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9D0-4B1F-AFC8-DE53BC0CAD67}"/>
                </c:ext>
              </c:extLst>
            </c:dLbl>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'3. Pricing Strategy &amp; Fig 11.9'!$R$3:$R$7</c:f>
              <c:numCache>
                <c:formatCode>_("$"* #,##0_);_("$"* \(#,##0\);_("$"* "-"??_);_(@_)</c:formatCode>
                <c:ptCount val="5"/>
                <c:pt idx="0">
                  <c:v>50000</c:v>
                </c:pt>
                <c:pt idx="2">
                  <c:v>25000</c:v>
                </c:pt>
                <c:pt idx="4">
                  <c:v>25000</c:v>
                </c:pt>
              </c:numCache>
            </c:numRef>
          </c:val>
          <c:extLst>
            <c:ext xmlns:c16="http://schemas.microsoft.com/office/drawing/2014/chart" uri="{C3380CC4-5D6E-409C-BE32-E72D297353CC}">
              <c16:uniqueId val="{00000009-19D0-4B1F-AFC8-DE53BC0CAD67}"/>
            </c:ext>
          </c:extLst>
        </c:ser>
        <c:ser>
          <c:idx val="1"/>
          <c:order val="1"/>
          <c:spPr>
            <a:solidFill>
              <a:srgbClr val="FF8080"/>
            </a:solidFill>
            <a:ln w="12700">
              <a:solidFill>
                <a:srgbClr val="000000"/>
              </a:solidFill>
              <a:prstDash val="solid"/>
            </a:ln>
            <a:effectLst>
              <a:outerShdw dist="35921" dir="2700000" algn="br">
                <a:srgbClr val="000000"/>
              </a:outerShdw>
            </a:effectLst>
          </c:spPr>
          <c:invertIfNegative val="0"/>
          <c:dPt>
            <c:idx val="0"/>
            <c:invertIfNegative val="0"/>
            <c:bubble3D val="0"/>
            <c:spPr>
              <a:solidFill>
                <a:srgbClr val="0066CC"/>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B-19D0-4B1F-AFC8-DE53BC0CAD67}"/>
              </c:ext>
            </c:extLst>
          </c:dPt>
          <c:dPt>
            <c:idx val="2"/>
            <c:invertIfNegative val="0"/>
            <c:bubble3D val="0"/>
            <c:spPr>
              <a:solidFill>
                <a:srgbClr val="FF00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D-19D0-4B1F-AFC8-DE53BC0CAD67}"/>
              </c:ext>
            </c:extLst>
          </c:dPt>
          <c:dPt>
            <c:idx val="4"/>
            <c:invertIfNegative val="0"/>
            <c:bubble3D val="0"/>
            <c:spPr>
              <a:solidFill>
                <a:srgbClr val="FF00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F-19D0-4B1F-AFC8-DE53BC0CAD67}"/>
              </c:ext>
            </c:extLst>
          </c:dPt>
          <c:dLbls>
            <c:dLbl>
              <c:idx val="0"/>
              <c:delete val="1"/>
              <c:extLst>
                <c:ext xmlns:c15="http://schemas.microsoft.com/office/drawing/2012/chart" uri="{CE6537A1-D6FC-4f65-9D91-7224C49458BB}"/>
                <c:ext xmlns:c16="http://schemas.microsoft.com/office/drawing/2014/chart" uri="{C3380CC4-5D6E-409C-BE32-E72D297353CC}">
                  <c16:uniqueId val="{0000000B-19D0-4B1F-AFC8-DE53BC0CAD67}"/>
                </c:ext>
              </c:extLst>
            </c:dLbl>
            <c:dLbl>
              <c:idx val="1"/>
              <c:delete val="1"/>
              <c:extLst>
                <c:ext xmlns:c15="http://schemas.microsoft.com/office/drawing/2012/chart" uri="{CE6537A1-D6FC-4f65-9D91-7224C49458BB}"/>
                <c:ext xmlns:c16="http://schemas.microsoft.com/office/drawing/2014/chart" uri="{C3380CC4-5D6E-409C-BE32-E72D297353CC}">
                  <c16:uniqueId val="{00000010-19D0-4B1F-AFC8-DE53BC0CAD67}"/>
                </c:ext>
              </c:extLst>
            </c:dLbl>
            <c:dLbl>
              <c:idx val="2"/>
              <c:layout>
                <c:manualLayout>
                  <c:x val="3.6944312747810262E-4"/>
                  <c:y val="-8.5296222771702179E-3"/>
                </c:manualLayout>
              </c:layout>
              <c:tx>
                <c:rich>
                  <a:bodyPr/>
                  <a:lstStyle/>
                  <a:p>
                    <a:pPr>
                      <a:defRPr sz="1100" b="1" i="0" u="none" strike="noStrike" baseline="0">
                        <a:solidFill>
                          <a:srgbClr val="FFFFFF"/>
                        </a:solidFill>
                        <a:latin typeface="Arial"/>
                        <a:ea typeface="Arial"/>
                        <a:cs typeface="Arial"/>
                      </a:defRPr>
                    </a:pPr>
                    <a:r>
                      <a:rPr lang="en-US"/>
                      <a:t>Risks</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9D0-4B1F-AFC8-DE53BC0CAD67}"/>
                </c:ext>
              </c:extLst>
            </c:dLbl>
            <c:dLbl>
              <c:idx val="3"/>
              <c:delete val="1"/>
              <c:extLst>
                <c:ext xmlns:c15="http://schemas.microsoft.com/office/drawing/2012/chart" uri="{CE6537A1-D6FC-4f65-9D91-7224C49458BB}"/>
                <c:ext xmlns:c16="http://schemas.microsoft.com/office/drawing/2014/chart" uri="{C3380CC4-5D6E-409C-BE32-E72D297353CC}">
                  <c16:uniqueId val="{00000011-19D0-4B1F-AFC8-DE53BC0CAD67}"/>
                </c:ext>
              </c:extLst>
            </c:dLbl>
            <c:dLbl>
              <c:idx val="4"/>
              <c:tx>
                <c:rich>
                  <a:bodyPr/>
                  <a:lstStyle/>
                  <a:p>
                    <a:pPr>
                      <a:defRPr sz="1200" b="1" i="0" u="none" strike="noStrike" baseline="0">
                        <a:solidFill>
                          <a:srgbClr val="FFFFFF"/>
                        </a:solidFill>
                        <a:latin typeface="Arial"/>
                        <a:ea typeface="Arial"/>
                        <a:cs typeface="Arial"/>
                      </a:defRPr>
                    </a:pPr>
                    <a:r>
                      <a:rPr lang="en-US"/>
                      <a:t>Risks</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9D0-4B1F-AFC8-DE53BC0CAD67}"/>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'3. Pricing Strategy &amp; Fig 11.9'!$S$3:$S$7</c:f>
              <c:numCache>
                <c:formatCode>_("$"* #,##0_);_("$"* \(#,##0\);_("$"* "-"??_);_(@_)</c:formatCode>
                <c:ptCount val="5"/>
                <c:pt idx="0">
                  <c:v>25000</c:v>
                </c:pt>
                <c:pt idx="2">
                  <c:v>5000</c:v>
                </c:pt>
                <c:pt idx="4">
                  <c:v>5000</c:v>
                </c:pt>
              </c:numCache>
            </c:numRef>
          </c:val>
          <c:extLst>
            <c:ext xmlns:c16="http://schemas.microsoft.com/office/drawing/2014/chart" uri="{C3380CC4-5D6E-409C-BE32-E72D297353CC}">
              <c16:uniqueId val="{00000012-19D0-4B1F-AFC8-DE53BC0CAD67}"/>
            </c:ext>
          </c:extLst>
        </c:ser>
        <c:ser>
          <c:idx val="2"/>
          <c:order val="2"/>
          <c:spPr>
            <a:solidFill>
              <a:srgbClr val="FFFFFF"/>
            </a:solidFill>
            <a:ln w="12700">
              <a:solidFill>
                <a:srgbClr val="000000"/>
              </a:solidFill>
              <a:prstDash val="solid"/>
            </a:ln>
            <a:effectLst>
              <a:outerShdw dist="35921" dir="2700000" algn="br">
                <a:srgbClr val="000000"/>
              </a:outerShdw>
            </a:effectLst>
          </c:spPr>
          <c:invertIfNegative val="0"/>
          <c:dPt>
            <c:idx val="1"/>
            <c:invertIfNegative val="0"/>
            <c:bubble3D val="0"/>
            <c:spPr>
              <a:solidFill>
                <a:srgbClr val="339966"/>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14-19D0-4B1F-AFC8-DE53BC0CAD67}"/>
              </c:ext>
            </c:extLst>
          </c:dPt>
          <c:dPt>
            <c:idx val="2"/>
            <c:invertIfNegative val="0"/>
            <c:bubble3D val="0"/>
            <c:spPr>
              <a:solidFill>
                <a:srgbClr val="00CE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16-19D0-4B1F-AFC8-DE53BC0CAD67}"/>
              </c:ext>
            </c:extLst>
          </c:dPt>
          <c:dPt>
            <c:idx val="4"/>
            <c:invertIfNegative val="0"/>
            <c:bubble3D val="0"/>
            <c:spPr>
              <a:solidFill>
                <a:srgbClr val="FFCC99"/>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18-19D0-4B1F-AFC8-DE53BC0CAD67}"/>
              </c:ext>
            </c:extLst>
          </c:dPt>
          <c:dLbls>
            <c:dLbl>
              <c:idx val="0"/>
              <c:layout>
                <c:manualLayout>
                  <c:x val="3.2227795723360666E-4"/>
                  <c:y val="0.17892199688360927"/>
                </c:manualLayout>
              </c:layout>
              <c:tx>
                <c:rich>
                  <a:bodyPr/>
                  <a:lstStyle/>
                  <a:p>
                    <a:pPr>
                      <a:defRPr sz="1100" b="1" i="0" u="none" strike="noStrike" baseline="0">
                        <a:solidFill>
                          <a:srgbClr val="FFFFFF"/>
                        </a:solidFill>
                        <a:latin typeface="Arial"/>
                        <a:ea typeface="Arial"/>
                        <a:cs typeface="Arial"/>
                      </a:defRPr>
                    </a:pPr>
                    <a:r>
                      <a:rPr lang="en-SG"/>
                      <a:t>Differential
Value</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19D0-4B1F-AFC8-DE53BC0CAD67}"/>
                </c:ext>
              </c:extLst>
            </c:dLbl>
            <c:dLbl>
              <c:idx val="1"/>
              <c:delete val="1"/>
              <c:extLst>
                <c:ext xmlns:c15="http://schemas.microsoft.com/office/drawing/2012/chart" uri="{CE6537A1-D6FC-4f65-9D91-7224C49458BB}"/>
                <c:ext xmlns:c16="http://schemas.microsoft.com/office/drawing/2014/chart" uri="{C3380CC4-5D6E-409C-BE32-E72D297353CC}">
                  <c16:uniqueId val="{00000014-19D0-4B1F-AFC8-DE53BC0CAD67}"/>
                </c:ext>
              </c:extLst>
            </c:dLbl>
            <c:dLbl>
              <c:idx val="2"/>
              <c:delete val="1"/>
              <c:extLst>
                <c:ext xmlns:c15="http://schemas.microsoft.com/office/drawing/2012/chart" uri="{CE6537A1-D6FC-4f65-9D91-7224C49458BB}"/>
                <c:ext xmlns:c16="http://schemas.microsoft.com/office/drawing/2014/chart" uri="{C3380CC4-5D6E-409C-BE32-E72D297353CC}">
                  <c16:uniqueId val="{00000016-19D0-4B1F-AFC8-DE53BC0CAD67}"/>
                </c:ext>
              </c:extLst>
            </c:dLbl>
            <c:dLbl>
              <c:idx val="3"/>
              <c:delete val="1"/>
              <c:extLst>
                <c:ext xmlns:c15="http://schemas.microsoft.com/office/drawing/2012/chart" uri="{CE6537A1-D6FC-4f65-9D91-7224C49458BB}"/>
                <c:ext xmlns:c16="http://schemas.microsoft.com/office/drawing/2014/chart" uri="{C3380CC4-5D6E-409C-BE32-E72D297353CC}">
                  <c16:uniqueId val="{0000001A-19D0-4B1F-AFC8-DE53BC0CAD67}"/>
                </c:ext>
              </c:extLst>
            </c:dLbl>
            <c:dLbl>
              <c:idx val="4"/>
              <c:layout>
                <c:manualLayout>
                  <c:x val="1.1091405188718236E-4"/>
                  <c:y val="-1.8463793179894206E-2"/>
                </c:manualLayout>
              </c:layout>
              <c:tx>
                <c:rich>
                  <a:bodyPr/>
                  <a:lstStyle/>
                  <a:p>
                    <a:pPr>
                      <a:defRPr sz="1100" b="1" i="0" u="none" strike="noStrike" baseline="0">
                        <a:solidFill>
                          <a:srgbClr val="000000"/>
                        </a:solidFill>
                        <a:latin typeface="Arial"/>
                        <a:ea typeface="Arial"/>
                        <a:cs typeface="Arial"/>
                      </a:defRPr>
                    </a:pPr>
                    <a:r>
                      <a:rPr lang="en-US"/>
                      <a:t>Fixed 
Costs</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9D0-4B1F-AFC8-DE53BC0CAD67}"/>
                </c:ext>
              </c:extLst>
            </c:dLbl>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'3. Pricing Strategy &amp; Fig 11.9'!$T$3:$T$7</c:f>
              <c:numCache>
                <c:formatCode>_("$"* #,##0_);_("$"* \(#,##0\);_("$"* "-"??_);_(@_)</c:formatCode>
                <c:ptCount val="5"/>
                <c:pt idx="2">
                  <c:v>40000</c:v>
                </c:pt>
                <c:pt idx="4" formatCode="General">
                  <c:v>20000</c:v>
                </c:pt>
              </c:numCache>
            </c:numRef>
          </c:val>
          <c:extLst>
            <c:ext xmlns:c16="http://schemas.microsoft.com/office/drawing/2014/chart" uri="{C3380CC4-5D6E-409C-BE32-E72D297353CC}">
              <c16:uniqueId val="{0000001B-19D0-4B1F-AFC8-DE53BC0CAD67}"/>
            </c:ext>
          </c:extLst>
        </c:ser>
        <c:ser>
          <c:idx val="4"/>
          <c:order val="9"/>
          <c:tx>
            <c:strRef>
              <c:f>'3. Pricing Strategy &amp; Fig 11.9'!$T$3:$T$7</c:f>
              <c:strCache>
                <c:ptCount val="5"/>
                <c:pt idx="0">
                  <c:v> $25,000 </c:v>
                </c:pt>
                <c:pt idx="2">
                  <c:v> $40,000 </c:v>
                </c:pt>
                <c:pt idx="4">
                  <c:v>20000</c:v>
                </c:pt>
              </c:strCache>
            </c:strRef>
          </c:tx>
          <c:spPr>
            <a:solidFill>
              <a:srgbClr val="660066"/>
            </a:solidFill>
            <a:ln w="12700">
              <a:solidFill>
                <a:srgbClr val="000000"/>
              </a:solidFill>
              <a:prstDash val="solid"/>
            </a:ln>
          </c:spPr>
          <c:invertIfNegative val="0"/>
          <c:dLbls>
            <c:delete val="1"/>
          </c:dLbls>
          <c:val>
            <c:numLit>
              <c:formatCode>General</c:formatCode>
              <c:ptCount val="1"/>
              <c:pt idx="0">
                <c:v>1</c:v>
              </c:pt>
            </c:numLit>
          </c:val>
          <c:extLst>
            <c:ext xmlns:c16="http://schemas.microsoft.com/office/drawing/2014/chart" uri="{C3380CC4-5D6E-409C-BE32-E72D297353CC}">
              <c16:uniqueId val="{0000001C-19D0-4B1F-AFC8-DE53BC0CAD67}"/>
            </c:ext>
          </c:extLst>
        </c:ser>
        <c:ser>
          <c:idx val="10"/>
          <c:order val="10"/>
          <c:tx>
            <c:v>Risk Financing</c:v>
          </c:tx>
          <c:spPr>
            <a:solidFill>
              <a:srgbClr val="FFFF00"/>
            </a:solidFill>
            <a:ln w="12700">
              <a:solidFill>
                <a:srgbClr val="000000"/>
              </a:solidFill>
              <a:prstDash val="solid"/>
            </a:ln>
          </c:spPr>
          <c:invertIfNegative val="0"/>
          <c:dPt>
            <c:idx val="2"/>
            <c:invertIfNegative val="0"/>
            <c:bubble3D val="0"/>
            <c:spPr>
              <a:solidFill>
                <a:srgbClr val="00CE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1E-19D0-4B1F-AFC8-DE53BC0CAD67}"/>
              </c:ext>
            </c:extLst>
          </c:dPt>
          <c:dPt>
            <c:idx val="4"/>
            <c:invertIfNegative val="0"/>
            <c:bubble3D val="0"/>
            <c:spPr>
              <a:solidFill>
                <a:srgbClr val="000000"/>
              </a:solidFill>
              <a:ln w="12700">
                <a:solidFill>
                  <a:srgbClr val="000000"/>
                </a:solidFill>
                <a:prstDash val="solid"/>
              </a:ln>
            </c:spPr>
            <c:extLst>
              <c:ext xmlns:c16="http://schemas.microsoft.com/office/drawing/2014/chart" uri="{C3380CC4-5D6E-409C-BE32-E72D297353CC}">
                <c16:uniqueId val="{00000020-19D0-4B1F-AFC8-DE53BC0CAD67}"/>
              </c:ext>
            </c:extLst>
          </c:dPt>
          <c:dLbls>
            <c:dLbl>
              <c:idx val="0"/>
              <c:delete val="1"/>
              <c:extLst>
                <c:ext xmlns:c15="http://schemas.microsoft.com/office/drawing/2012/chart" uri="{CE6537A1-D6FC-4f65-9D91-7224C49458BB}"/>
                <c:ext xmlns:c16="http://schemas.microsoft.com/office/drawing/2014/chart" uri="{C3380CC4-5D6E-409C-BE32-E72D297353CC}">
                  <c16:uniqueId val="{00000021-19D0-4B1F-AFC8-DE53BC0CAD67}"/>
                </c:ext>
              </c:extLst>
            </c:dLbl>
            <c:dLbl>
              <c:idx val="1"/>
              <c:delete val="1"/>
              <c:extLst>
                <c:ext xmlns:c15="http://schemas.microsoft.com/office/drawing/2012/chart" uri="{CE6537A1-D6FC-4f65-9D91-7224C49458BB}"/>
                <c:ext xmlns:c16="http://schemas.microsoft.com/office/drawing/2014/chart" uri="{C3380CC4-5D6E-409C-BE32-E72D297353CC}">
                  <c16:uniqueId val="{00000022-19D0-4B1F-AFC8-DE53BC0CAD67}"/>
                </c:ext>
              </c:extLst>
            </c:dLbl>
            <c:dLbl>
              <c:idx val="2"/>
              <c:layout>
                <c:manualLayout>
                  <c:x val="-2.6442758340154888E-5"/>
                  <c:y val="0.30392229607626781"/>
                </c:manualLayout>
              </c:layout>
              <c:tx>
                <c:rich>
                  <a:bodyPr/>
                  <a:lstStyle/>
                  <a:p>
                    <a:pPr>
                      <a:defRPr sz="1200" b="1" i="0" u="none" strike="noStrike" baseline="0">
                        <a:solidFill>
                          <a:srgbClr val="FFFFFF"/>
                        </a:solidFill>
                        <a:latin typeface="Arial"/>
                        <a:ea typeface="Arial"/>
                        <a:cs typeface="Arial"/>
                      </a:defRPr>
                    </a:pPr>
                    <a:r>
                      <a:rPr lang="en-SG"/>
                      <a:t>Contribution
Margin</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9D0-4B1F-AFC8-DE53BC0CAD67}"/>
                </c:ext>
              </c:extLst>
            </c:dLbl>
            <c:dLbl>
              <c:idx val="3"/>
              <c:delete val="1"/>
              <c:extLst>
                <c:ext xmlns:c15="http://schemas.microsoft.com/office/drawing/2012/chart" uri="{CE6537A1-D6FC-4f65-9D91-7224C49458BB}"/>
                <c:ext xmlns:c16="http://schemas.microsoft.com/office/drawing/2014/chart" uri="{C3380CC4-5D6E-409C-BE32-E72D297353CC}">
                  <c16:uniqueId val="{00000023-19D0-4B1F-AFC8-DE53BC0CAD67}"/>
                </c:ext>
              </c:extLst>
            </c:dLbl>
            <c:dLbl>
              <c:idx val="4"/>
              <c:tx>
                <c:rich>
                  <a:bodyPr/>
                  <a:lstStyle/>
                  <a:p>
                    <a:pPr>
                      <a:defRPr sz="1200" b="1" i="0" u="none" strike="noStrike" baseline="0">
                        <a:solidFill>
                          <a:srgbClr val="FFFFFF"/>
                        </a:solidFill>
                        <a:latin typeface="Arial"/>
                        <a:ea typeface="Arial"/>
                        <a:cs typeface="Arial"/>
                      </a:defRPr>
                    </a:pPr>
                    <a:r>
                      <a:rPr lang="en-US"/>
                      <a:t>Field Margin</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9D0-4B1F-AFC8-DE53BC0CAD67}"/>
                </c:ext>
              </c:extLst>
            </c:dLbl>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'3. Pricing Strategy &amp; Fig 11.9'!$U$3:$U$7</c:f>
              <c:numCache>
                <c:formatCode>_("$"* #,##0_);_("$"* \(#,##0\);_("$"* "-"??_);_(@_)</c:formatCode>
                <c:ptCount val="5"/>
                <c:pt idx="4">
                  <c:v>20000</c:v>
                </c:pt>
              </c:numCache>
            </c:numRef>
          </c:val>
          <c:extLst>
            <c:ext xmlns:c16="http://schemas.microsoft.com/office/drawing/2014/chart" uri="{C3380CC4-5D6E-409C-BE32-E72D297353CC}">
              <c16:uniqueId val="{00000024-19D0-4B1F-AFC8-DE53BC0CAD67}"/>
            </c:ext>
          </c:extLst>
        </c:ser>
        <c:dLbls>
          <c:showLegendKey val="0"/>
          <c:showVal val="0"/>
          <c:showCatName val="1"/>
          <c:showSerName val="0"/>
          <c:showPercent val="0"/>
          <c:showBubbleSize val="0"/>
        </c:dLbls>
        <c:gapWidth val="150"/>
        <c:overlap val="100"/>
        <c:axId val="439609656"/>
        <c:axId val="439604168"/>
      </c:barChart>
      <c:lineChart>
        <c:grouping val="standard"/>
        <c:varyColors val="0"/>
        <c:ser>
          <c:idx val="7"/>
          <c:order val="3"/>
          <c:spPr>
            <a:ln w="38100">
              <a:solidFill>
                <a:srgbClr val="000000"/>
              </a:solidFill>
              <a:prstDash val="lgDashDot"/>
            </a:ln>
          </c:spPr>
          <c:marker>
            <c:symbol val="none"/>
          </c:marker>
          <c:dPt>
            <c:idx val="4"/>
            <c:bubble3D val="0"/>
            <c:spPr>
              <a:ln w="38100">
                <a:solidFill>
                  <a:srgbClr val="000000"/>
                </a:solidFill>
                <a:prstDash val="solid"/>
              </a:ln>
            </c:spPr>
            <c:extLst>
              <c:ext xmlns:c16="http://schemas.microsoft.com/office/drawing/2014/chart" uri="{C3380CC4-5D6E-409C-BE32-E72D297353CC}">
                <c16:uniqueId val="{00000026-19D0-4B1F-AFC8-DE53BC0CAD67}"/>
              </c:ext>
            </c:extLst>
          </c:dPt>
          <c:dLbls>
            <c:dLbl>
              <c:idx val="3"/>
              <c:layout>
                <c:manualLayout>
                  <c:x val="-3.1470787045342688E-2"/>
                  <c:y val="-2.1721210942744252E-2"/>
                </c:manualLayout>
              </c:layout>
              <c:tx>
                <c:rich>
                  <a:bodyPr/>
                  <a:lstStyle/>
                  <a:p>
                    <a:pPr>
                      <a:defRPr sz="1200" b="1" i="0" u="none" strike="noStrike" baseline="0">
                        <a:solidFill>
                          <a:srgbClr val="000000"/>
                        </a:solidFill>
                        <a:latin typeface="Arial"/>
                        <a:ea typeface="Arial"/>
                        <a:cs typeface="Arial"/>
                      </a:defRPr>
                    </a:pPr>
                    <a:r>
                      <a:rPr lang="en-US"/>
                      <a:t>Total Costs</a:t>
                    </a:r>
                  </a:p>
                </c:rich>
              </c:tx>
              <c:spPr>
                <a:solidFill>
                  <a:srgbClr val="FFFFFF"/>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9D0-4B1F-AFC8-DE53BC0CAD67}"/>
                </c:ext>
              </c:extLst>
            </c:dLbl>
            <c:dLbl>
              <c:idx val="4"/>
              <c:delete val="1"/>
              <c:extLst>
                <c:ext xmlns:c15="http://schemas.microsoft.com/office/drawing/2012/chart" uri="{CE6537A1-D6FC-4f65-9D91-7224C49458BB}"/>
                <c:ext xmlns:c16="http://schemas.microsoft.com/office/drawing/2014/chart" uri="{C3380CC4-5D6E-409C-BE32-E72D297353CC}">
                  <c16:uniqueId val="{00000026-19D0-4B1F-AFC8-DE53BC0CAD67}"/>
                </c:ext>
              </c:extLst>
            </c:dLbl>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'3. Pricing Strategy &amp; Fig 11.9'!$AA$3:$AA$7</c:f>
              <c:numCache>
                <c:formatCode>_("$"* #,##0_);_("$"* \(#,##0\);_("$"* "-"??_);_(@_)</c:formatCode>
                <c:ptCount val="5"/>
                <c:pt idx="3">
                  <c:v>50000</c:v>
                </c:pt>
                <c:pt idx="4">
                  <c:v>50000</c:v>
                </c:pt>
              </c:numCache>
            </c:numRef>
          </c:val>
          <c:smooth val="0"/>
          <c:extLst>
            <c:ext xmlns:c16="http://schemas.microsoft.com/office/drawing/2014/chart" uri="{C3380CC4-5D6E-409C-BE32-E72D297353CC}">
              <c16:uniqueId val="{00000028-19D0-4B1F-AFC8-DE53BC0CAD67}"/>
            </c:ext>
          </c:extLst>
        </c:ser>
        <c:ser>
          <c:idx val="5"/>
          <c:order val="4"/>
          <c:spPr>
            <a:ln w="38100">
              <a:solidFill>
                <a:srgbClr val="FF0000"/>
              </a:solidFill>
              <a:prstDash val="solid"/>
            </a:ln>
          </c:spPr>
          <c:marker>
            <c:symbol val="none"/>
          </c:marker>
          <c:dPt>
            <c:idx val="2"/>
            <c:bubble3D val="0"/>
            <c:spPr>
              <a:ln w="38100">
                <a:solidFill>
                  <a:srgbClr val="000000"/>
                </a:solidFill>
                <a:prstDash val="solid"/>
              </a:ln>
            </c:spPr>
            <c:extLst>
              <c:ext xmlns:c16="http://schemas.microsoft.com/office/drawing/2014/chart" uri="{C3380CC4-5D6E-409C-BE32-E72D297353CC}">
                <c16:uniqueId val="{0000002A-19D0-4B1F-AFC8-DE53BC0CAD67}"/>
              </c:ext>
            </c:extLst>
          </c:dPt>
          <c:dLbls>
            <c:dLbl>
              <c:idx val="0"/>
              <c:layout>
                <c:manualLayout>
                  <c:x val="8.0676313204005132E-2"/>
                  <c:y val="1.2254931293397895E-2"/>
                </c:manualLayout>
              </c:layout>
              <c:tx>
                <c:rich>
                  <a:bodyPr/>
                  <a:lstStyle/>
                  <a:p>
                    <a:pPr>
                      <a:defRPr sz="1200" b="1" i="0" u="none" strike="noStrike" baseline="0">
                        <a:solidFill>
                          <a:srgbClr val="FFFFFF"/>
                        </a:solidFill>
                        <a:latin typeface="Arial"/>
                        <a:ea typeface="Arial"/>
                        <a:cs typeface="Arial"/>
                      </a:defRPr>
                    </a:pPr>
                    <a:r>
                      <a:rPr lang="en-SG"/>
                      <a:t>Schlumberger Price Floor</a:t>
                    </a:r>
                  </a:p>
                </c:rich>
              </c:tx>
              <c:spPr>
                <a:solidFill>
                  <a:srgbClr val="FF0000"/>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9D0-4B1F-AFC8-DE53BC0CAD67}"/>
                </c:ext>
              </c:extLst>
            </c:dLbl>
            <c:dLbl>
              <c:idx val="1"/>
              <c:layout>
                <c:manualLayout>
                  <c:x val="-3.9218661324104495E-2"/>
                  <c:y val="-1.2193062545138441E-2"/>
                </c:manualLayout>
              </c:layout>
              <c:tx>
                <c:rich>
                  <a:bodyPr/>
                  <a:lstStyle/>
                  <a:p>
                    <a:pPr>
                      <a:defRPr sz="1200" b="1" i="0" u="none" strike="noStrike" baseline="0">
                        <a:solidFill>
                          <a:srgbClr val="000000"/>
                        </a:solidFill>
                        <a:latin typeface="Arial"/>
                        <a:ea typeface="Arial"/>
                        <a:cs typeface="Arial"/>
                      </a:defRPr>
                    </a:pPr>
                    <a:r>
                      <a:rPr lang="en-US"/>
                      <a:t>Your Price Floor</a:t>
                    </a:r>
                  </a:p>
                </c:rich>
              </c:tx>
              <c:spPr>
                <a:solidFill>
                  <a:srgbClr val="99CCFF"/>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9D0-4B1F-AFC8-DE53BC0CAD67}"/>
                </c:ext>
              </c:extLst>
            </c:dLbl>
            <c:dLbl>
              <c:idx val="2"/>
              <c:delete val="1"/>
              <c:extLst>
                <c:ext xmlns:c15="http://schemas.microsoft.com/office/drawing/2012/chart" uri="{CE6537A1-D6FC-4f65-9D91-7224C49458BB}"/>
                <c:ext xmlns:c16="http://schemas.microsoft.com/office/drawing/2014/chart" uri="{C3380CC4-5D6E-409C-BE32-E72D297353CC}">
                  <c16:uniqueId val="{0000002A-19D0-4B1F-AFC8-DE53BC0CAD67}"/>
                </c:ext>
              </c:extLst>
            </c:dLbl>
            <c:dLbl>
              <c:idx val="3"/>
              <c:layout>
                <c:manualLayout>
                  <c:x val="-6.9553518496425992E-2"/>
                  <c:y val="1.2254931293397895E-2"/>
                </c:manualLayout>
              </c:layout>
              <c:tx>
                <c:rich>
                  <a:bodyPr/>
                  <a:lstStyle/>
                  <a:p>
                    <a:pPr>
                      <a:defRPr sz="1200" b="1" i="0" u="none" strike="noStrike" baseline="0">
                        <a:solidFill>
                          <a:srgbClr val="FFFFFF"/>
                        </a:solidFill>
                        <a:latin typeface="Arial"/>
                        <a:ea typeface="Arial"/>
                        <a:cs typeface="Arial"/>
                      </a:defRPr>
                    </a:pPr>
                    <a:r>
                      <a:rPr lang="en-SG"/>
                      <a:t>Schlumberger Price Floor</a:t>
                    </a:r>
                  </a:p>
                </c:rich>
              </c:tx>
              <c:spPr>
                <a:solidFill>
                  <a:srgbClr val="FF0000"/>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9D0-4B1F-AFC8-DE53BC0CAD67}"/>
                </c:ext>
              </c:extLst>
            </c:dLbl>
            <c:dLbl>
              <c:idx val="4"/>
              <c:layout>
                <c:manualLayout>
                  <c:xMode val="edge"/>
                  <c:yMode val="edge"/>
                  <c:x val="0.34734077478660541"/>
                  <c:y val="0.29166736478286992"/>
                </c:manualLayout>
              </c:layout>
              <c:tx>
                <c:rich>
                  <a:bodyPr/>
                  <a:lstStyle/>
                  <a:p>
                    <a:pPr>
                      <a:defRPr sz="1200" b="1" i="0" u="none" strike="noStrike" baseline="0">
                        <a:solidFill>
                          <a:srgbClr val="FFFFFF"/>
                        </a:solidFill>
                        <a:latin typeface="Arial"/>
                        <a:ea typeface="Arial"/>
                        <a:cs typeface="Arial"/>
                      </a:defRPr>
                    </a:pPr>
                    <a:r>
                      <a:rPr lang="en-SG"/>
                      <a:t>Price Floor</a:t>
                    </a:r>
                  </a:p>
                </c:rich>
              </c:tx>
              <c:spPr>
                <a:solidFill>
                  <a:srgbClr val="FF0000"/>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9D0-4B1F-AFC8-DE53BC0CAD67}"/>
                </c:ext>
              </c:extLst>
            </c:dLbl>
            <c:spPr>
              <a:solidFill>
                <a:srgbClr val="FF0000"/>
              </a:solidFill>
              <a:ln w="3175">
                <a:solidFill>
                  <a:srgbClr val="000000"/>
                </a:solidFill>
                <a:prstDash val="solid"/>
              </a:ln>
              <a:effectLst>
                <a:outerShdw dist="35921" dir="2700000" algn="br">
                  <a:srgbClr val="000000"/>
                </a:outerShdw>
              </a:effectLst>
            </c:spPr>
            <c:txPr>
              <a:bodyPr wrap="square" lIns="38100" tIns="19050" rIns="38100" bIns="19050" anchor="ctr">
                <a:spAutoFit/>
              </a:bodyPr>
              <a:lstStyle/>
              <a:p>
                <a:pPr>
                  <a:defRPr sz="1200" b="1" i="0" u="none" strike="noStrike" baseline="0">
                    <a:solidFill>
                      <a:srgbClr val="FFFFFF"/>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'3. Pricing Strategy &amp; Fig 11.9'!$W$4:$W$7</c:f>
              <c:numCache>
                <c:formatCode>_("$"* #,##0_);_("$"* \(#,##0\);_("$"* "-"??_);_(@_)</c:formatCode>
                <c:ptCount val="4"/>
                <c:pt idx="1">
                  <c:v>34200.000000000007</c:v>
                </c:pt>
                <c:pt idx="2">
                  <c:v>34200.000000000007</c:v>
                </c:pt>
              </c:numCache>
            </c:numRef>
          </c:val>
          <c:smooth val="0"/>
          <c:extLst>
            <c:ext xmlns:c16="http://schemas.microsoft.com/office/drawing/2014/chart" uri="{C3380CC4-5D6E-409C-BE32-E72D297353CC}">
              <c16:uniqueId val="{0000002F-19D0-4B1F-AFC8-DE53BC0CAD67}"/>
            </c:ext>
          </c:extLst>
        </c:ser>
        <c:ser>
          <c:idx val="6"/>
          <c:order val="5"/>
          <c:spPr>
            <a:ln w="38100">
              <a:solidFill>
                <a:srgbClr val="000000"/>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30-19D0-4B1F-AFC8-DE53BC0CAD67}"/>
                </c:ext>
              </c:extLst>
            </c:dLbl>
            <c:dLbl>
              <c:idx val="1"/>
              <c:layout>
                <c:manualLayout>
                  <c:x val="-0.13114249586120236"/>
                  <c:y val="-9.6194816064634654E-3"/>
                </c:manualLayout>
              </c:layout>
              <c:tx>
                <c:rich>
                  <a:bodyPr/>
                  <a:lstStyle/>
                  <a:p>
                    <a:pPr>
                      <a:defRPr sz="1200" b="1" i="0" u="none" strike="noStrike" baseline="0">
                        <a:solidFill>
                          <a:srgbClr val="000000"/>
                        </a:solidFill>
                        <a:latin typeface="Arial"/>
                        <a:ea typeface="Arial"/>
                        <a:cs typeface="Arial"/>
                      </a:defRPr>
                    </a:pPr>
                    <a:r>
                      <a:rPr lang="en-US"/>
                      <a:t>Customer Price Ceiling</a:t>
                    </a:r>
                  </a:p>
                </c:rich>
              </c:tx>
              <c:spPr>
                <a:solidFill>
                  <a:srgbClr val="FFFFFF"/>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9D0-4B1F-AFC8-DE53BC0CAD67}"/>
                </c:ext>
              </c:extLst>
            </c:dLbl>
            <c:dLbl>
              <c:idx val="2"/>
              <c:spPr>
                <a:solidFill>
                  <a:srgbClr val="FFFFFF"/>
                </a:solidFill>
                <a:ln w="3175">
                  <a:solidFill>
                    <a:srgbClr val="000000"/>
                  </a:solidFill>
                  <a:prstDash val="solid"/>
                </a:ln>
                <a:effectLst>
                  <a:outerShdw dist="35921" dir="2700000" algn="br">
                    <a:srgbClr val="000000"/>
                  </a:outerShdw>
                </a:effectLst>
              </c:spPr>
              <c:txPr>
                <a:bodyPr/>
                <a:lstStyle/>
                <a:p>
                  <a:pPr>
                    <a:defRPr sz="1200"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extLst>
                <c:ext xmlns:c16="http://schemas.microsoft.com/office/drawing/2014/chart" uri="{C3380CC4-5D6E-409C-BE32-E72D297353CC}">
                  <c16:uniqueId val="{00000032-19D0-4B1F-AFC8-DE53BC0CAD67}"/>
                </c:ext>
              </c:extLst>
            </c:dLbl>
            <c:dLbl>
              <c:idx val="3"/>
              <c:spPr>
                <a:solidFill>
                  <a:srgbClr val="FFFFFF"/>
                </a:solidFill>
                <a:ln w="3175">
                  <a:solidFill>
                    <a:srgbClr val="000000"/>
                  </a:solidFill>
                  <a:prstDash val="solid"/>
                </a:ln>
                <a:effectLst>
                  <a:outerShdw dist="35921" dir="2700000" algn="br">
                    <a:srgbClr val="000000"/>
                  </a:outerShdw>
                </a:effectLst>
              </c:spPr>
              <c:txPr>
                <a:bodyPr/>
                <a:lstStyle/>
                <a:p>
                  <a:pPr>
                    <a:defRPr sz="1200"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extLst>
                <c:ext xmlns:c16="http://schemas.microsoft.com/office/drawing/2014/chart" uri="{C3380CC4-5D6E-409C-BE32-E72D297353CC}">
                  <c16:uniqueId val="{00000033-19D0-4B1F-AFC8-DE53BC0CAD67}"/>
                </c:ext>
              </c:extLst>
            </c:dLbl>
            <c:dLbl>
              <c:idx val="4"/>
              <c:layout>
                <c:manualLayout>
                  <c:x val="-7.3887101035041272E-2"/>
                  <c:y val="1.2254931293397895E-2"/>
                </c:manualLayout>
              </c:layout>
              <c:tx>
                <c:rich>
                  <a:bodyPr/>
                  <a:lstStyle/>
                  <a:p>
                    <a:pPr>
                      <a:defRPr sz="1200" b="1" i="0" u="none" strike="noStrike" baseline="0">
                        <a:solidFill>
                          <a:srgbClr val="000000"/>
                        </a:solidFill>
                        <a:latin typeface="Arial"/>
                        <a:ea typeface="Arial"/>
                        <a:cs typeface="Arial"/>
                      </a:defRPr>
                    </a:pPr>
                    <a:r>
                      <a:rPr lang="en-SG"/>
                      <a:t>Price Ceiling</a:t>
                    </a:r>
                  </a:p>
                </c:rich>
              </c:tx>
              <c:spPr>
                <a:solidFill>
                  <a:srgbClr val="FFFFFF"/>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9D0-4B1F-AFC8-DE53BC0CAD67}"/>
                </c:ext>
              </c:extLst>
            </c:dLbl>
            <c:spPr>
              <a:solidFill>
                <a:srgbClr val="FFFFFF"/>
              </a:solidFill>
              <a:ln w="3175">
                <a:solidFill>
                  <a:srgbClr val="000000"/>
                </a:solidFill>
                <a:prstDash val="solid"/>
              </a:ln>
              <a:effectLst>
                <a:outerShdw dist="35921" dir="2700000" algn="br">
                  <a:srgbClr val="000000"/>
                </a:outerShdw>
              </a:effectLst>
            </c:spPr>
            <c:txPr>
              <a:bodyPr wrap="square" lIns="38100" tIns="19050" rIns="38100" bIns="19050" anchor="ctr">
                <a:spAutoFit/>
              </a:bodyPr>
              <a:lstStyle/>
              <a:p>
                <a:pPr>
                  <a:defRPr sz="1200" b="1"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'3. Pricing Strategy &amp; Fig 11.9'!$X$3:$X$7</c:f>
              <c:numCache>
                <c:formatCode>_("$"* #,##0_);_("$"* \(#,##0\);_("$"* "-"??_);_(@_)</c:formatCode>
                <c:ptCount val="5"/>
                <c:pt idx="0">
                  <c:v>75000</c:v>
                </c:pt>
                <c:pt idx="1">
                  <c:v>75000</c:v>
                </c:pt>
              </c:numCache>
            </c:numRef>
          </c:val>
          <c:smooth val="0"/>
          <c:extLst>
            <c:ext xmlns:c16="http://schemas.microsoft.com/office/drawing/2014/chart" uri="{C3380CC4-5D6E-409C-BE32-E72D297353CC}">
              <c16:uniqueId val="{00000035-19D0-4B1F-AFC8-DE53BC0CAD67}"/>
            </c:ext>
          </c:extLst>
        </c:ser>
        <c:ser>
          <c:idx val="3"/>
          <c:order val="6"/>
          <c:spPr>
            <a:ln w="38100">
              <a:solidFill>
                <a:srgbClr val="000000"/>
              </a:solidFill>
              <a:prstDash val="lgDashDot"/>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36-19D0-4B1F-AFC8-DE53BC0CAD67}"/>
                </c:ext>
              </c:extLst>
            </c:dLbl>
            <c:dLbl>
              <c:idx val="1"/>
              <c:delete val="1"/>
              <c:extLst>
                <c:ext xmlns:c15="http://schemas.microsoft.com/office/drawing/2012/chart" uri="{CE6537A1-D6FC-4f65-9D91-7224C49458BB}"/>
                <c:ext xmlns:c16="http://schemas.microsoft.com/office/drawing/2014/chart" uri="{C3380CC4-5D6E-409C-BE32-E72D297353CC}">
                  <c16:uniqueId val="{00000037-19D0-4B1F-AFC8-DE53BC0CAD67}"/>
                </c:ext>
              </c:extLst>
            </c:dLbl>
            <c:dLbl>
              <c:idx val="2"/>
              <c:delete val="1"/>
              <c:extLst>
                <c:ext xmlns:c15="http://schemas.microsoft.com/office/drawing/2012/chart" uri="{CE6537A1-D6FC-4f65-9D91-7224C49458BB}"/>
                <c:ext xmlns:c16="http://schemas.microsoft.com/office/drawing/2014/chart" uri="{C3380CC4-5D6E-409C-BE32-E72D297353CC}">
                  <c16:uniqueId val="{00000038-19D0-4B1F-AFC8-DE53BC0CAD67}"/>
                </c:ext>
              </c:extLst>
            </c:dLbl>
            <c:dLbl>
              <c:idx val="3"/>
              <c:delete val="1"/>
              <c:extLst>
                <c:ext xmlns:c15="http://schemas.microsoft.com/office/drawing/2012/chart" uri="{CE6537A1-D6FC-4f65-9D91-7224C49458BB}"/>
                <c:ext xmlns:c16="http://schemas.microsoft.com/office/drawing/2014/chart" uri="{C3380CC4-5D6E-409C-BE32-E72D297353CC}">
                  <c16:uniqueId val="{00000039-19D0-4B1F-AFC8-DE53BC0CAD67}"/>
                </c:ext>
              </c:extLst>
            </c:dLbl>
            <c:dLbl>
              <c:idx val="4"/>
              <c:layout>
                <c:manualLayout>
                  <c:xMode val="edge"/>
                  <c:yMode val="edge"/>
                  <c:x val="0.37229152987524622"/>
                  <c:y val="0.2818634197481516"/>
                </c:manualLayout>
              </c:layout>
              <c:tx>
                <c:rich>
                  <a:bodyPr/>
                  <a:lstStyle/>
                  <a:p>
                    <a:pPr>
                      <a:defRPr sz="1200" b="1" i="0" u="none" strike="noStrike" baseline="0">
                        <a:solidFill>
                          <a:srgbClr val="000000"/>
                        </a:solidFill>
                        <a:latin typeface="Arial"/>
                        <a:ea typeface="Arial"/>
                        <a:cs typeface="Arial"/>
                      </a:defRPr>
                    </a:pPr>
                    <a:r>
                      <a:rPr lang="en-SG"/>
                      <a:t>Market Price</a:t>
                    </a:r>
                  </a:p>
                </c:rich>
              </c:tx>
              <c:spPr>
                <a:solidFill>
                  <a:srgbClr val="FFFF00"/>
                </a:solidFill>
                <a:ln w="3175">
                  <a:solidFill>
                    <a:srgbClr val="000000"/>
                  </a:solidFill>
                  <a:prstDash val="solid"/>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19D0-4B1F-AFC8-DE53BC0CAD67}"/>
                </c:ext>
              </c:extLst>
            </c:dLbl>
            <c:dLbl>
              <c:idx val="5"/>
              <c:delete val="1"/>
              <c:extLst>
                <c:ext xmlns:c15="http://schemas.microsoft.com/office/drawing/2012/chart" uri="{CE6537A1-D6FC-4f65-9D91-7224C49458BB}"/>
                <c:ext xmlns:c16="http://schemas.microsoft.com/office/drawing/2014/chart" uri="{C3380CC4-5D6E-409C-BE32-E72D297353CC}">
                  <c16:uniqueId val="{0000003B-19D0-4B1F-AFC8-DE53BC0CAD67}"/>
                </c:ext>
              </c:extLst>
            </c:dLbl>
            <c:spPr>
              <a:solidFill>
                <a:srgbClr val="FFFF00"/>
              </a:solidFill>
              <a:ln w="3175">
                <a:solidFill>
                  <a:srgbClr val="000000"/>
                </a:solidFill>
                <a:prstDash val="solid"/>
              </a:ln>
            </c:spPr>
            <c:txPr>
              <a:bodyPr wrap="square" lIns="38100" tIns="19050" rIns="38100" bIns="19050" anchor="ctr">
                <a:spAutoFit/>
              </a:bodyPr>
              <a:lstStyle/>
              <a:p>
                <a:pPr>
                  <a:defRPr sz="1200" b="1"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'3a. Pricing Strategy'!#REF!</c:f>
              <c:numCache>
                <c:formatCode>General</c:formatCode>
                <c:ptCount val="1"/>
                <c:pt idx="0">
                  <c:v>1</c:v>
                </c:pt>
              </c:numCache>
            </c:numRef>
          </c:val>
          <c:smooth val="0"/>
          <c:extLst>
            <c:ext xmlns:c16="http://schemas.microsoft.com/office/drawing/2014/chart" uri="{C3380CC4-5D6E-409C-BE32-E72D297353CC}">
              <c16:uniqueId val="{0000003C-19D0-4B1F-AFC8-DE53BC0CAD67}"/>
            </c:ext>
          </c:extLst>
        </c:ser>
        <c:ser>
          <c:idx val="8"/>
          <c:order val="7"/>
          <c:spPr>
            <a:ln w="38100">
              <a:solidFill>
                <a:srgbClr val="0000FF"/>
              </a:solidFill>
              <a:prstDash val="solid"/>
            </a:ln>
          </c:spPr>
          <c:marker>
            <c:symbol val="none"/>
          </c:marker>
          <c:dLbls>
            <c:dLbl>
              <c:idx val="0"/>
              <c:layout>
                <c:manualLayout>
                  <c:x val="0.1870453217397898"/>
                  <c:y val="-1.2530076462728513E-2"/>
                </c:manualLayout>
              </c:layout>
              <c:tx>
                <c:rich>
                  <a:bodyPr/>
                  <a:lstStyle/>
                  <a:p>
                    <a:pPr>
                      <a:defRPr sz="1200" b="1" i="0" u="none" strike="noStrike" baseline="0">
                        <a:solidFill>
                          <a:srgbClr val="FFFFFF"/>
                        </a:solidFill>
                        <a:latin typeface="Arial"/>
                        <a:ea typeface="Arial"/>
                        <a:cs typeface="Arial"/>
                      </a:defRPr>
                    </a:pPr>
                    <a:r>
                      <a:rPr lang="en-US"/>
                      <a:t>Your Offer Price</a:t>
                    </a:r>
                  </a:p>
                </c:rich>
              </c:tx>
              <c:spPr>
                <a:solidFill>
                  <a:srgbClr val="0000FF"/>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19D0-4B1F-AFC8-DE53BC0CAD67}"/>
                </c:ext>
              </c:extLst>
            </c:dLbl>
            <c:dLbl>
              <c:idx val="1"/>
              <c:delete val="1"/>
              <c:extLst>
                <c:ext xmlns:c15="http://schemas.microsoft.com/office/drawing/2012/chart" uri="{CE6537A1-D6FC-4f65-9D91-7224C49458BB}"/>
                <c:ext xmlns:c16="http://schemas.microsoft.com/office/drawing/2014/chart" uri="{C3380CC4-5D6E-409C-BE32-E72D297353CC}">
                  <c16:uniqueId val="{0000003E-19D0-4B1F-AFC8-DE53BC0CAD67}"/>
                </c:ext>
              </c:extLst>
            </c:dLbl>
            <c:dLbl>
              <c:idx val="2"/>
              <c:delete val="1"/>
              <c:extLst>
                <c:ext xmlns:c15="http://schemas.microsoft.com/office/drawing/2012/chart" uri="{CE6537A1-D6FC-4f65-9D91-7224C49458BB}"/>
                <c:ext xmlns:c16="http://schemas.microsoft.com/office/drawing/2014/chart" uri="{C3380CC4-5D6E-409C-BE32-E72D297353CC}">
                  <c16:uniqueId val="{0000003F-19D0-4B1F-AFC8-DE53BC0CAD67}"/>
                </c:ext>
              </c:extLst>
            </c:dLbl>
            <c:dLbl>
              <c:idx val="3"/>
              <c:delete val="1"/>
              <c:extLst>
                <c:ext xmlns:c15="http://schemas.microsoft.com/office/drawing/2012/chart" uri="{CE6537A1-D6FC-4f65-9D91-7224C49458BB}"/>
                <c:ext xmlns:c16="http://schemas.microsoft.com/office/drawing/2014/chart" uri="{C3380CC4-5D6E-409C-BE32-E72D297353CC}">
                  <c16:uniqueId val="{00000040-19D0-4B1F-AFC8-DE53BC0CAD67}"/>
                </c:ext>
              </c:extLst>
            </c:dLbl>
            <c:dLbl>
              <c:idx val="4"/>
              <c:delete val="1"/>
              <c:extLst>
                <c:ext xmlns:c15="http://schemas.microsoft.com/office/drawing/2012/chart" uri="{CE6537A1-D6FC-4f65-9D91-7224C49458BB}"/>
                <c:ext xmlns:c16="http://schemas.microsoft.com/office/drawing/2014/chart" uri="{C3380CC4-5D6E-409C-BE32-E72D297353CC}">
                  <c16:uniqueId val="{00000041-19D0-4B1F-AFC8-DE53BC0CAD67}"/>
                </c:ext>
              </c:extLst>
            </c:dLbl>
            <c:dLbl>
              <c:idx val="5"/>
              <c:layout>
                <c:manualLayout>
                  <c:xMode val="edge"/>
                  <c:yMode val="edge"/>
                  <c:x val="0.11884438608010506"/>
                  <c:y val="0.48039330670119751"/>
                </c:manualLayout>
              </c:layout>
              <c:tx>
                <c:rich>
                  <a:bodyPr/>
                  <a:lstStyle/>
                  <a:p>
                    <a:pPr>
                      <a:defRPr sz="1200" b="1" i="0" u="none" strike="noStrike" baseline="0">
                        <a:solidFill>
                          <a:srgbClr val="FFFFFF"/>
                        </a:solidFill>
                        <a:latin typeface="Arial"/>
                        <a:ea typeface="Arial"/>
                        <a:cs typeface="Arial"/>
                      </a:defRPr>
                    </a:pPr>
                    <a:r>
                      <a:rPr lang="en-SG"/>
                      <a:t>Schlumberger Price</a:t>
                    </a:r>
                  </a:p>
                </c:rich>
              </c:tx>
              <c:spPr>
                <a:solidFill>
                  <a:srgbClr val="0000FF"/>
                </a:solid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19D0-4B1F-AFC8-DE53BC0CAD67}"/>
                </c:ext>
              </c:extLst>
            </c:dLbl>
            <c:spPr>
              <a:solidFill>
                <a:srgbClr val="0000FF"/>
              </a:solidFill>
              <a:ln w="25400">
                <a:noFill/>
              </a:ln>
            </c:spPr>
            <c:txPr>
              <a:bodyPr wrap="square" lIns="38100" tIns="19050" rIns="38100" bIns="19050" anchor="ctr">
                <a:spAutoFit/>
              </a:bodyPr>
              <a:lstStyle/>
              <a:p>
                <a:pPr>
                  <a:defRPr sz="1200" b="1" i="0" u="none" strike="noStrike" baseline="0">
                    <a:solidFill>
                      <a:srgbClr val="FFFFFF"/>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'3. Pricing Strategy &amp; Fig 11.9'!$Z$3:$Z$7</c:f>
              <c:numCache>
                <c:formatCode>_("$"* #,##0_);_("$"* \(#,##0\);_("$"* "-"??_);_(@_)</c:formatCode>
                <c:ptCount val="5"/>
                <c:pt idx="0">
                  <c:v>70000</c:v>
                </c:pt>
                <c:pt idx="1">
                  <c:v>70000</c:v>
                </c:pt>
                <c:pt idx="2">
                  <c:v>70000</c:v>
                </c:pt>
                <c:pt idx="3">
                  <c:v>70000</c:v>
                </c:pt>
                <c:pt idx="4">
                  <c:v>70000</c:v>
                </c:pt>
              </c:numCache>
            </c:numRef>
          </c:val>
          <c:smooth val="0"/>
          <c:extLst>
            <c:ext xmlns:c16="http://schemas.microsoft.com/office/drawing/2014/chart" uri="{C3380CC4-5D6E-409C-BE32-E72D297353CC}">
              <c16:uniqueId val="{00000043-19D0-4B1F-AFC8-DE53BC0CAD67}"/>
            </c:ext>
          </c:extLst>
        </c:ser>
        <c:ser>
          <c:idx val="9"/>
          <c:order val="8"/>
          <c:spPr>
            <a:ln w="38100">
              <a:solidFill>
                <a:srgbClr val="000000"/>
              </a:solidFill>
              <a:prstDash val="solid"/>
            </a:ln>
          </c:spPr>
          <c:marker>
            <c:symbol val="none"/>
          </c:marker>
          <c:dLbls>
            <c:dLbl>
              <c:idx val="3"/>
              <c:layout>
                <c:manualLayout>
                  <c:x val="-3.9349972862808204E-2"/>
                  <c:y val="-1.0768373757244713E-2"/>
                </c:manualLayout>
              </c:layout>
              <c:tx>
                <c:rich>
                  <a:bodyPr/>
                  <a:lstStyle/>
                  <a:p>
                    <a:pPr>
                      <a:defRPr sz="1200" b="1" i="0" u="none" strike="noStrike" baseline="0">
                        <a:solidFill>
                          <a:srgbClr val="FFFFFF"/>
                        </a:solidFill>
                        <a:latin typeface="Arial"/>
                        <a:ea typeface="Arial"/>
                        <a:cs typeface="Arial"/>
                      </a:defRPr>
                    </a:pPr>
                    <a:r>
                      <a:rPr lang="en-US"/>
                      <a:t>Target Margin</a:t>
                    </a:r>
                  </a:p>
                </c:rich>
              </c:tx>
              <c:spPr>
                <a:solidFill>
                  <a:srgbClr val="000000"/>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19D0-4B1F-AFC8-DE53BC0CAD6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'3. Pricing Strategy &amp; Fig 11.9'!$AB$2:$AB$6</c:f>
              <c:numCache>
                <c:formatCode>_("$"* #,##0_);_("$"* \(#,##0\);_("$"* "-"??_);_(@_)</c:formatCode>
                <c:ptCount val="5"/>
                <c:pt idx="0" formatCode="General">
                  <c:v>0</c:v>
                </c:pt>
                <c:pt idx="3">
                  <c:v>62500</c:v>
                </c:pt>
                <c:pt idx="4">
                  <c:v>62500</c:v>
                </c:pt>
              </c:numCache>
            </c:numRef>
          </c:val>
          <c:smooth val="0"/>
          <c:extLst>
            <c:ext xmlns:c16="http://schemas.microsoft.com/office/drawing/2014/chart" uri="{C3380CC4-5D6E-409C-BE32-E72D297353CC}">
              <c16:uniqueId val="{00000045-19D0-4B1F-AFC8-DE53BC0CAD67}"/>
            </c:ext>
          </c:extLst>
        </c:ser>
        <c:dLbls>
          <c:showLegendKey val="0"/>
          <c:showVal val="0"/>
          <c:showCatName val="1"/>
          <c:showSerName val="0"/>
          <c:showPercent val="0"/>
          <c:showBubbleSize val="0"/>
        </c:dLbls>
        <c:marker val="1"/>
        <c:smooth val="0"/>
        <c:axId val="439614360"/>
        <c:axId val="439611224"/>
      </c:lineChart>
      <c:catAx>
        <c:axId val="439609656"/>
        <c:scaling>
          <c:orientation val="minMax"/>
        </c:scaling>
        <c:delete val="1"/>
        <c:axPos val="b"/>
        <c:majorTickMark val="out"/>
        <c:minorTickMark val="none"/>
        <c:tickLblPos val="nextTo"/>
        <c:crossAx val="439604168"/>
        <c:crosses val="autoZero"/>
        <c:auto val="1"/>
        <c:lblAlgn val="ctr"/>
        <c:lblOffset val="100"/>
        <c:noMultiLvlLbl val="0"/>
      </c:catAx>
      <c:valAx>
        <c:axId val="439604168"/>
        <c:scaling>
          <c:orientation val="minMax"/>
        </c:scaling>
        <c:delete val="0"/>
        <c:axPos val="l"/>
        <c:majorGridlines>
          <c:spPr>
            <a:ln w="3175">
              <a:solidFill>
                <a:srgbClr val="000000"/>
              </a:solidFill>
              <a:prstDash val="solid"/>
            </a:ln>
          </c:spPr>
        </c:majorGridlines>
        <c:numFmt formatCode="_(&quot;$&quot;* #,##0_);_(&quot;$&quot;* \(#,##0\);_(&quot;$&quot;* &quot;-&quot;??_);_(@_)"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439609656"/>
        <c:crosses val="autoZero"/>
        <c:crossBetween val="between"/>
      </c:valAx>
      <c:catAx>
        <c:axId val="439614360"/>
        <c:scaling>
          <c:orientation val="minMax"/>
        </c:scaling>
        <c:delete val="1"/>
        <c:axPos val="b"/>
        <c:majorTickMark val="out"/>
        <c:minorTickMark val="none"/>
        <c:tickLblPos val="nextTo"/>
        <c:crossAx val="439611224"/>
        <c:crosses val="autoZero"/>
        <c:auto val="1"/>
        <c:lblAlgn val="ctr"/>
        <c:lblOffset val="100"/>
        <c:noMultiLvlLbl val="0"/>
      </c:catAx>
      <c:valAx>
        <c:axId val="439611224"/>
        <c:scaling>
          <c:orientation val="minMax"/>
        </c:scaling>
        <c:delete val="1"/>
        <c:axPos val="r"/>
        <c:numFmt formatCode="_(&quot;$&quot;* #,##0_);_(&quot;$&quot;* \(#,##0\);_(&quot;$&quot;* &quot;-&quot;??_);_(@_)" sourceLinked="1"/>
        <c:majorTickMark val="out"/>
        <c:minorTickMark val="none"/>
        <c:tickLblPos val="nextTo"/>
        <c:crossAx val="439614360"/>
        <c:crosses val="max"/>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'Figure 11.10'!$C$29</c:f>
          <c:strCache>
            <c:ptCount val="1"/>
            <c:pt idx="0">
              <c:v> Amounts / Month </c:v>
            </c:pt>
          </c:strCache>
        </c:strRef>
      </c:tx>
      <c:layout>
        <c:manualLayout>
          <c:xMode val="edge"/>
          <c:yMode val="edge"/>
          <c:x val="0.44780039395929089"/>
          <c:y val="1.2254901960784314E-2"/>
        </c:manualLayout>
      </c:layout>
      <c:overlay val="0"/>
      <c:spPr>
        <a:noFill/>
        <a:ln w="25400">
          <a:noFill/>
        </a:ln>
      </c:spPr>
      <c:txPr>
        <a:bodyPr/>
        <a:lstStyle/>
        <a:p>
          <a:pPr>
            <a:defRPr sz="155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6.3690085357846357E-2"/>
          <c:y val="8.5784519053785271E-2"/>
          <c:w val="0.9179251477347341"/>
          <c:h val="0.87010012183125052"/>
        </c:manualLayout>
      </c:layout>
      <c:barChart>
        <c:barDir val="col"/>
        <c:grouping val="stacked"/>
        <c:varyColors val="0"/>
        <c:ser>
          <c:idx val="0"/>
          <c:order val="0"/>
          <c:spPr>
            <a:solidFill>
              <a:srgbClr val="FFFF00"/>
            </a:solidFill>
            <a:ln w="12700">
              <a:solidFill>
                <a:srgbClr val="000000"/>
              </a:solidFill>
              <a:prstDash val="solid"/>
            </a:ln>
            <a:effectLst>
              <a:outerShdw dist="35921" dir="2700000" algn="br">
                <a:srgbClr val="000000"/>
              </a:outerShdw>
            </a:effectLst>
          </c:spPr>
          <c:invertIfNegative val="0"/>
          <c:dPt>
            <c:idx val="1"/>
            <c:invertIfNegative val="0"/>
            <c:bubble3D val="0"/>
            <c:spPr>
              <a:solidFill>
                <a:srgbClr val="FF00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1-F667-4D66-998A-33E0CAF99D4F}"/>
              </c:ext>
            </c:extLst>
          </c:dPt>
          <c:dPt>
            <c:idx val="2"/>
            <c:invertIfNegative val="0"/>
            <c:bubble3D val="0"/>
            <c:spPr>
              <a:solidFill>
                <a:srgbClr val="969696"/>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3-F667-4D66-998A-33E0CAF99D4F}"/>
              </c:ext>
            </c:extLst>
          </c:dPt>
          <c:dPt>
            <c:idx val="3"/>
            <c:invertIfNegative val="0"/>
            <c:bubble3D val="0"/>
            <c:spPr>
              <a:solidFill>
                <a:srgbClr val="0000FF"/>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5-F667-4D66-998A-33E0CAF99D4F}"/>
              </c:ext>
            </c:extLst>
          </c:dPt>
          <c:dPt>
            <c:idx val="4"/>
            <c:invertIfNegative val="0"/>
            <c:bubble3D val="0"/>
            <c:spPr>
              <a:solidFill>
                <a:srgbClr val="969696"/>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7-F667-4D66-998A-33E0CAF99D4F}"/>
              </c:ext>
            </c:extLst>
          </c:dPt>
          <c:dLbls>
            <c:dLbl>
              <c:idx val="0"/>
              <c:layout>
                <c:manualLayout>
                  <c:x val="1.2043233466111482E-3"/>
                  <c:y val="-1.7063378203209644E-2"/>
                </c:manualLayout>
              </c:layout>
              <c:tx>
                <c:rich>
                  <a:bodyPr/>
                  <a:lstStyle/>
                  <a:p>
                    <a:pPr>
                      <a:defRPr sz="1100" b="1" i="0" u="none" strike="noStrike" baseline="0">
                        <a:solidFill>
                          <a:srgbClr val="000000"/>
                        </a:solidFill>
                        <a:latin typeface="Arial"/>
                        <a:ea typeface="Arial"/>
                        <a:cs typeface="Arial"/>
                      </a:defRPr>
                    </a:pPr>
                    <a:r>
                      <a:rPr lang="en-US"/>
                      <a:t>Market
Price</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667-4D66-998A-33E0CAF99D4F}"/>
                </c:ext>
              </c:extLst>
            </c:dLbl>
            <c:dLbl>
              <c:idx val="1"/>
              <c:delete val="1"/>
              <c:extLst>
                <c:ext xmlns:c15="http://schemas.microsoft.com/office/drawing/2012/chart" uri="{CE6537A1-D6FC-4f65-9D91-7224C49458BB}"/>
                <c:ext xmlns:c16="http://schemas.microsoft.com/office/drawing/2014/chart" uri="{C3380CC4-5D6E-409C-BE32-E72D297353CC}">
                  <c16:uniqueId val="{00000001-F667-4D66-998A-33E0CAF99D4F}"/>
                </c:ext>
              </c:extLst>
            </c:dLbl>
            <c:dLbl>
              <c:idx val="2"/>
              <c:tx>
                <c:rich>
                  <a:bodyPr/>
                  <a:lstStyle/>
                  <a:p>
                    <a:pPr>
                      <a:defRPr sz="1200" b="1" i="0" u="none" strike="noStrike" baseline="0">
                        <a:solidFill>
                          <a:srgbClr val="FFFFFF"/>
                        </a:solidFill>
                        <a:latin typeface="Arial"/>
                        <a:ea typeface="Arial"/>
                        <a:cs typeface="Arial"/>
                      </a:defRPr>
                    </a:pPr>
                    <a:r>
                      <a:rPr lang="en-US"/>
                      <a:t>Incremental
Costs</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67-4D66-998A-33E0CAF99D4F}"/>
                </c:ext>
              </c:extLst>
            </c:dLbl>
            <c:dLbl>
              <c:idx val="3"/>
              <c:delete val="1"/>
              <c:extLst>
                <c:ext xmlns:c15="http://schemas.microsoft.com/office/drawing/2012/chart" uri="{CE6537A1-D6FC-4f65-9D91-7224C49458BB}"/>
                <c:ext xmlns:c16="http://schemas.microsoft.com/office/drawing/2014/chart" uri="{C3380CC4-5D6E-409C-BE32-E72D297353CC}">
                  <c16:uniqueId val="{00000005-F667-4D66-998A-33E0CAF99D4F}"/>
                </c:ext>
              </c:extLst>
            </c:dLbl>
            <c:dLbl>
              <c:idx val="4"/>
              <c:layout>
                <c:manualLayout>
                  <c:x val="1.108175153859259E-3"/>
                  <c:y val="-2.4735776103434394E-2"/>
                </c:manualLayout>
              </c:layout>
              <c:tx>
                <c:rich>
                  <a:bodyPr/>
                  <a:lstStyle/>
                  <a:p>
                    <a:pPr>
                      <a:defRPr sz="1200" b="1" i="0" u="none" strike="noStrike" baseline="0">
                        <a:solidFill>
                          <a:srgbClr val="FFFFFF"/>
                        </a:solidFill>
                        <a:latin typeface="Arial"/>
                        <a:ea typeface="Arial"/>
                        <a:cs typeface="Arial"/>
                      </a:defRPr>
                    </a:pPr>
                    <a:r>
                      <a:rPr lang="en-US"/>
                      <a:t>Incremental
Costs</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667-4D66-998A-33E0CAF99D4F}"/>
                </c:ext>
              </c:extLst>
            </c:dLbl>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'Figure 11.10'!$R$3:$R$7</c:f>
              <c:numCache>
                <c:formatCode>_("$"* #,##0_);_("$"* \(#,##0\);_("$"* "-"??_);_(@_)</c:formatCode>
                <c:ptCount val="5"/>
                <c:pt idx="0">
                  <c:v>30000</c:v>
                </c:pt>
                <c:pt idx="2">
                  <c:v>25000</c:v>
                </c:pt>
                <c:pt idx="4">
                  <c:v>25000</c:v>
                </c:pt>
              </c:numCache>
            </c:numRef>
          </c:val>
          <c:extLst>
            <c:ext xmlns:c16="http://schemas.microsoft.com/office/drawing/2014/chart" uri="{C3380CC4-5D6E-409C-BE32-E72D297353CC}">
              <c16:uniqueId val="{00000009-F667-4D66-998A-33E0CAF99D4F}"/>
            </c:ext>
          </c:extLst>
        </c:ser>
        <c:ser>
          <c:idx val="1"/>
          <c:order val="1"/>
          <c:spPr>
            <a:solidFill>
              <a:srgbClr val="FF8080"/>
            </a:solidFill>
            <a:ln w="12700">
              <a:solidFill>
                <a:srgbClr val="000000"/>
              </a:solidFill>
              <a:prstDash val="solid"/>
            </a:ln>
            <a:effectLst>
              <a:outerShdw dist="35921" dir="2700000" algn="br">
                <a:srgbClr val="000000"/>
              </a:outerShdw>
            </a:effectLst>
          </c:spPr>
          <c:invertIfNegative val="0"/>
          <c:dPt>
            <c:idx val="0"/>
            <c:invertIfNegative val="0"/>
            <c:bubble3D val="0"/>
            <c:spPr>
              <a:solidFill>
                <a:srgbClr val="0066CC"/>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B-F667-4D66-998A-33E0CAF99D4F}"/>
              </c:ext>
            </c:extLst>
          </c:dPt>
          <c:dPt>
            <c:idx val="2"/>
            <c:invertIfNegative val="0"/>
            <c:bubble3D val="0"/>
            <c:spPr>
              <a:solidFill>
                <a:srgbClr val="FF00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D-F667-4D66-998A-33E0CAF99D4F}"/>
              </c:ext>
            </c:extLst>
          </c:dPt>
          <c:dPt>
            <c:idx val="4"/>
            <c:invertIfNegative val="0"/>
            <c:bubble3D val="0"/>
            <c:spPr>
              <a:solidFill>
                <a:srgbClr val="FF00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F-F667-4D66-998A-33E0CAF99D4F}"/>
              </c:ext>
            </c:extLst>
          </c:dPt>
          <c:dLbls>
            <c:dLbl>
              <c:idx val="0"/>
              <c:delete val="1"/>
              <c:extLst>
                <c:ext xmlns:c15="http://schemas.microsoft.com/office/drawing/2012/chart" uri="{CE6537A1-D6FC-4f65-9D91-7224C49458BB}"/>
                <c:ext xmlns:c16="http://schemas.microsoft.com/office/drawing/2014/chart" uri="{C3380CC4-5D6E-409C-BE32-E72D297353CC}">
                  <c16:uniqueId val="{0000000B-F667-4D66-998A-33E0CAF99D4F}"/>
                </c:ext>
              </c:extLst>
            </c:dLbl>
            <c:dLbl>
              <c:idx val="1"/>
              <c:delete val="1"/>
              <c:extLst>
                <c:ext xmlns:c15="http://schemas.microsoft.com/office/drawing/2012/chart" uri="{CE6537A1-D6FC-4f65-9D91-7224C49458BB}"/>
                <c:ext xmlns:c16="http://schemas.microsoft.com/office/drawing/2014/chart" uri="{C3380CC4-5D6E-409C-BE32-E72D297353CC}">
                  <c16:uniqueId val="{00000010-F667-4D66-998A-33E0CAF99D4F}"/>
                </c:ext>
              </c:extLst>
            </c:dLbl>
            <c:dLbl>
              <c:idx val="2"/>
              <c:layout>
                <c:manualLayout>
                  <c:x val="3.6944312747810262E-4"/>
                  <c:y val="-9.9191133187083204E-3"/>
                </c:manualLayout>
              </c:layout>
              <c:tx>
                <c:rich>
                  <a:bodyPr/>
                  <a:lstStyle/>
                  <a:p>
                    <a:pPr>
                      <a:defRPr sz="1100" b="1" i="0" u="none" strike="noStrike" baseline="0">
                        <a:solidFill>
                          <a:srgbClr val="FFFFFF"/>
                        </a:solidFill>
                        <a:latin typeface="Arial"/>
                        <a:ea typeface="Arial"/>
                        <a:cs typeface="Arial"/>
                      </a:defRPr>
                    </a:pPr>
                    <a:r>
                      <a:rPr lang="en-US"/>
                      <a:t>Risks</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667-4D66-998A-33E0CAF99D4F}"/>
                </c:ext>
              </c:extLst>
            </c:dLbl>
            <c:dLbl>
              <c:idx val="3"/>
              <c:delete val="1"/>
              <c:extLst>
                <c:ext xmlns:c15="http://schemas.microsoft.com/office/drawing/2012/chart" uri="{CE6537A1-D6FC-4f65-9D91-7224C49458BB}"/>
                <c:ext xmlns:c16="http://schemas.microsoft.com/office/drawing/2014/chart" uri="{C3380CC4-5D6E-409C-BE32-E72D297353CC}">
                  <c16:uniqueId val="{00000011-F667-4D66-998A-33E0CAF99D4F}"/>
                </c:ext>
              </c:extLst>
            </c:dLbl>
            <c:dLbl>
              <c:idx val="4"/>
              <c:tx>
                <c:rich>
                  <a:bodyPr/>
                  <a:lstStyle/>
                  <a:p>
                    <a:pPr>
                      <a:defRPr sz="1200" b="1" i="0" u="none" strike="noStrike" baseline="0">
                        <a:solidFill>
                          <a:srgbClr val="FFFFFF"/>
                        </a:solidFill>
                        <a:latin typeface="Arial"/>
                        <a:ea typeface="Arial"/>
                        <a:cs typeface="Arial"/>
                      </a:defRPr>
                    </a:pPr>
                    <a:r>
                      <a:rPr lang="en-US"/>
                      <a:t>Risks</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667-4D66-998A-33E0CAF99D4F}"/>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'Figure 11.10'!$S$3:$S$7</c:f>
              <c:numCache>
                <c:formatCode>_("$"* #,##0_);_("$"* \(#,##0\);_("$"* "-"??_);_(@_)</c:formatCode>
                <c:ptCount val="5"/>
                <c:pt idx="0">
                  <c:v>25000</c:v>
                </c:pt>
                <c:pt idx="2">
                  <c:v>5000</c:v>
                </c:pt>
                <c:pt idx="4">
                  <c:v>5000</c:v>
                </c:pt>
              </c:numCache>
            </c:numRef>
          </c:val>
          <c:extLst>
            <c:ext xmlns:c16="http://schemas.microsoft.com/office/drawing/2014/chart" uri="{C3380CC4-5D6E-409C-BE32-E72D297353CC}">
              <c16:uniqueId val="{00000012-F667-4D66-998A-33E0CAF99D4F}"/>
            </c:ext>
          </c:extLst>
        </c:ser>
        <c:ser>
          <c:idx val="2"/>
          <c:order val="2"/>
          <c:spPr>
            <a:solidFill>
              <a:srgbClr val="FFFFFF"/>
            </a:solidFill>
            <a:ln w="12700">
              <a:solidFill>
                <a:srgbClr val="000000"/>
              </a:solidFill>
              <a:prstDash val="solid"/>
            </a:ln>
            <a:effectLst>
              <a:outerShdw dist="35921" dir="2700000" algn="br">
                <a:srgbClr val="000000"/>
              </a:outerShdw>
            </a:effectLst>
          </c:spPr>
          <c:invertIfNegative val="0"/>
          <c:dPt>
            <c:idx val="1"/>
            <c:invertIfNegative val="0"/>
            <c:bubble3D val="0"/>
            <c:spPr>
              <a:solidFill>
                <a:srgbClr val="339966"/>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14-F667-4D66-998A-33E0CAF99D4F}"/>
              </c:ext>
            </c:extLst>
          </c:dPt>
          <c:dPt>
            <c:idx val="2"/>
            <c:invertIfNegative val="0"/>
            <c:bubble3D val="0"/>
            <c:spPr>
              <a:solidFill>
                <a:srgbClr val="00CE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16-F667-4D66-998A-33E0CAF99D4F}"/>
              </c:ext>
            </c:extLst>
          </c:dPt>
          <c:dPt>
            <c:idx val="4"/>
            <c:invertIfNegative val="0"/>
            <c:bubble3D val="0"/>
            <c:spPr>
              <a:solidFill>
                <a:srgbClr val="FFCC99"/>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18-F667-4D66-998A-33E0CAF99D4F}"/>
              </c:ext>
            </c:extLst>
          </c:dPt>
          <c:dLbls>
            <c:dLbl>
              <c:idx val="0"/>
              <c:layout>
                <c:manualLayout>
                  <c:x val="3.2227795723360666E-4"/>
                  <c:y val="0.31127525485230656"/>
                </c:manualLayout>
              </c:layout>
              <c:tx>
                <c:rich>
                  <a:bodyPr/>
                  <a:lstStyle/>
                  <a:p>
                    <a:pPr>
                      <a:defRPr sz="1100" b="1" i="0" u="none" strike="noStrike" baseline="0">
                        <a:solidFill>
                          <a:srgbClr val="FFFFFF"/>
                        </a:solidFill>
                        <a:latin typeface="Arial"/>
                        <a:ea typeface="Arial"/>
                        <a:cs typeface="Arial"/>
                      </a:defRPr>
                    </a:pPr>
                    <a:r>
                      <a:rPr lang="en-SG"/>
                      <a:t>Differential
Value</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F667-4D66-998A-33E0CAF99D4F}"/>
                </c:ext>
              </c:extLst>
            </c:dLbl>
            <c:dLbl>
              <c:idx val="1"/>
              <c:delete val="1"/>
              <c:extLst>
                <c:ext xmlns:c15="http://schemas.microsoft.com/office/drawing/2012/chart" uri="{CE6537A1-D6FC-4f65-9D91-7224C49458BB}"/>
                <c:ext xmlns:c16="http://schemas.microsoft.com/office/drawing/2014/chart" uri="{C3380CC4-5D6E-409C-BE32-E72D297353CC}">
                  <c16:uniqueId val="{00000014-F667-4D66-998A-33E0CAF99D4F}"/>
                </c:ext>
              </c:extLst>
            </c:dLbl>
            <c:dLbl>
              <c:idx val="2"/>
              <c:delete val="1"/>
              <c:extLst>
                <c:ext xmlns:c15="http://schemas.microsoft.com/office/drawing/2012/chart" uri="{CE6537A1-D6FC-4f65-9D91-7224C49458BB}"/>
                <c:ext xmlns:c16="http://schemas.microsoft.com/office/drawing/2014/chart" uri="{C3380CC4-5D6E-409C-BE32-E72D297353CC}">
                  <c16:uniqueId val="{00000016-F667-4D66-998A-33E0CAF99D4F}"/>
                </c:ext>
              </c:extLst>
            </c:dLbl>
            <c:dLbl>
              <c:idx val="3"/>
              <c:delete val="1"/>
              <c:extLst>
                <c:ext xmlns:c15="http://schemas.microsoft.com/office/drawing/2012/chart" uri="{CE6537A1-D6FC-4f65-9D91-7224C49458BB}"/>
                <c:ext xmlns:c16="http://schemas.microsoft.com/office/drawing/2014/chart" uri="{C3380CC4-5D6E-409C-BE32-E72D297353CC}">
                  <c16:uniqueId val="{0000001A-F667-4D66-998A-33E0CAF99D4F}"/>
                </c:ext>
              </c:extLst>
            </c:dLbl>
            <c:dLbl>
              <c:idx val="4"/>
              <c:layout>
                <c:manualLayout>
                  <c:x val="1.1091405188718236E-4"/>
                  <c:y val="-1.7588533137907866E-2"/>
                </c:manualLayout>
              </c:layout>
              <c:tx>
                <c:rich>
                  <a:bodyPr/>
                  <a:lstStyle/>
                  <a:p>
                    <a:pPr>
                      <a:defRPr sz="1100" b="1" i="0" u="none" strike="noStrike" baseline="0">
                        <a:solidFill>
                          <a:srgbClr val="000000"/>
                        </a:solidFill>
                        <a:latin typeface="Arial"/>
                        <a:ea typeface="Arial"/>
                        <a:cs typeface="Arial"/>
                      </a:defRPr>
                    </a:pPr>
                    <a:r>
                      <a:rPr lang="en-US"/>
                      <a:t>Fixed 
Costs</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F667-4D66-998A-33E0CAF99D4F}"/>
                </c:ext>
              </c:extLst>
            </c:dLbl>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'Figure 11.10'!$T$3:$T$7</c:f>
              <c:numCache>
                <c:formatCode>_("$"* #,##0_);_("$"* \(#,##0\);_("$"* "-"??_);_(@_)</c:formatCode>
                <c:ptCount val="5"/>
                <c:pt idx="2">
                  <c:v>25000</c:v>
                </c:pt>
                <c:pt idx="4" formatCode="General">
                  <c:v>20000</c:v>
                </c:pt>
              </c:numCache>
            </c:numRef>
          </c:val>
          <c:extLst>
            <c:ext xmlns:c16="http://schemas.microsoft.com/office/drawing/2014/chart" uri="{C3380CC4-5D6E-409C-BE32-E72D297353CC}">
              <c16:uniqueId val="{0000001B-F667-4D66-998A-33E0CAF99D4F}"/>
            </c:ext>
          </c:extLst>
        </c:ser>
        <c:ser>
          <c:idx val="4"/>
          <c:order val="9"/>
          <c:tx>
            <c:strRef>
              <c:f>'Figure 11.10'!$T$3:$T$7</c:f>
              <c:strCache>
                <c:ptCount val="5"/>
                <c:pt idx="0">
                  <c:v> $25,000 </c:v>
                </c:pt>
                <c:pt idx="2">
                  <c:v> $25,000 </c:v>
                </c:pt>
                <c:pt idx="4">
                  <c:v>20000</c:v>
                </c:pt>
              </c:strCache>
            </c:strRef>
          </c:tx>
          <c:spPr>
            <a:solidFill>
              <a:srgbClr val="660066"/>
            </a:solidFill>
            <a:ln w="12700">
              <a:solidFill>
                <a:srgbClr val="000000"/>
              </a:solidFill>
              <a:prstDash val="solid"/>
            </a:ln>
          </c:spPr>
          <c:invertIfNegative val="0"/>
          <c:dLbls>
            <c:delete val="1"/>
          </c:dLbls>
          <c:val>
            <c:numLit>
              <c:formatCode>General</c:formatCode>
              <c:ptCount val="1"/>
              <c:pt idx="0">
                <c:v>1</c:v>
              </c:pt>
            </c:numLit>
          </c:val>
          <c:extLst>
            <c:ext xmlns:c16="http://schemas.microsoft.com/office/drawing/2014/chart" uri="{C3380CC4-5D6E-409C-BE32-E72D297353CC}">
              <c16:uniqueId val="{0000001C-F667-4D66-998A-33E0CAF99D4F}"/>
            </c:ext>
          </c:extLst>
        </c:ser>
        <c:ser>
          <c:idx val="10"/>
          <c:order val="10"/>
          <c:tx>
            <c:v>Risk Financing</c:v>
          </c:tx>
          <c:spPr>
            <a:solidFill>
              <a:srgbClr val="FFFF00"/>
            </a:solidFill>
            <a:ln w="12700">
              <a:solidFill>
                <a:srgbClr val="000000"/>
              </a:solidFill>
              <a:prstDash val="solid"/>
            </a:ln>
          </c:spPr>
          <c:invertIfNegative val="0"/>
          <c:dPt>
            <c:idx val="2"/>
            <c:invertIfNegative val="0"/>
            <c:bubble3D val="0"/>
            <c:spPr>
              <a:solidFill>
                <a:srgbClr val="00CE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1E-F667-4D66-998A-33E0CAF99D4F}"/>
              </c:ext>
            </c:extLst>
          </c:dPt>
          <c:dPt>
            <c:idx val="4"/>
            <c:invertIfNegative val="0"/>
            <c:bubble3D val="0"/>
            <c:spPr>
              <a:solidFill>
                <a:srgbClr val="000000"/>
              </a:solidFill>
              <a:ln w="12700">
                <a:solidFill>
                  <a:srgbClr val="000000"/>
                </a:solidFill>
                <a:prstDash val="solid"/>
              </a:ln>
            </c:spPr>
            <c:extLst>
              <c:ext xmlns:c16="http://schemas.microsoft.com/office/drawing/2014/chart" uri="{C3380CC4-5D6E-409C-BE32-E72D297353CC}">
                <c16:uniqueId val="{00000020-F667-4D66-998A-33E0CAF99D4F}"/>
              </c:ext>
            </c:extLst>
          </c:dPt>
          <c:dLbls>
            <c:dLbl>
              <c:idx val="0"/>
              <c:delete val="1"/>
              <c:extLst>
                <c:ext xmlns:c15="http://schemas.microsoft.com/office/drawing/2012/chart" uri="{CE6537A1-D6FC-4f65-9D91-7224C49458BB}"/>
                <c:ext xmlns:c16="http://schemas.microsoft.com/office/drawing/2014/chart" uri="{C3380CC4-5D6E-409C-BE32-E72D297353CC}">
                  <c16:uniqueId val="{00000021-F667-4D66-998A-33E0CAF99D4F}"/>
                </c:ext>
              </c:extLst>
            </c:dLbl>
            <c:dLbl>
              <c:idx val="1"/>
              <c:delete val="1"/>
              <c:extLst>
                <c:ext xmlns:c15="http://schemas.microsoft.com/office/drawing/2012/chart" uri="{CE6537A1-D6FC-4f65-9D91-7224C49458BB}"/>
                <c:ext xmlns:c16="http://schemas.microsoft.com/office/drawing/2014/chart" uri="{C3380CC4-5D6E-409C-BE32-E72D297353CC}">
                  <c16:uniqueId val="{00000022-F667-4D66-998A-33E0CAF99D4F}"/>
                </c:ext>
              </c:extLst>
            </c:dLbl>
            <c:dLbl>
              <c:idx val="2"/>
              <c:layout>
                <c:manualLayout>
                  <c:x val="1.9433536960261912E-3"/>
                  <c:y val="0.26960848845475371"/>
                </c:manualLayout>
              </c:layout>
              <c:tx>
                <c:rich>
                  <a:bodyPr/>
                  <a:lstStyle/>
                  <a:p>
                    <a:pPr>
                      <a:defRPr sz="1200" b="1" i="0" u="none" strike="noStrike" baseline="0">
                        <a:solidFill>
                          <a:srgbClr val="FFFFFF"/>
                        </a:solidFill>
                        <a:latin typeface="Arial"/>
                        <a:ea typeface="Arial"/>
                        <a:cs typeface="Arial"/>
                      </a:defRPr>
                    </a:pPr>
                    <a:r>
                      <a:rPr lang="en-SG"/>
                      <a:t>Contribution
Margin</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F667-4D66-998A-33E0CAF99D4F}"/>
                </c:ext>
              </c:extLst>
            </c:dLbl>
            <c:dLbl>
              <c:idx val="3"/>
              <c:delete val="1"/>
              <c:extLst>
                <c:ext xmlns:c15="http://schemas.microsoft.com/office/drawing/2012/chart" uri="{CE6537A1-D6FC-4f65-9D91-7224C49458BB}"/>
                <c:ext xmlns:c16="http://schemas.microsoft.com/office/drawing/2014/chart" uri="{C3380CC4-5D6E-409C-BE32-E72D297353CC}">
                  <c16:uniqueId val="{00000023-F667-4D66-998A-33E0CAF99D4F}"/>
                </c:ext>
              </c:extLst>
            </c:dLbl>
            <c:dLbl>
              <c:idx val="4"/>
              <c:tx>
                <c:rich>
                  <a:bodyPr/>
                  <a:lstStyle/>
                  <a:p>
                    <a:pPr>
                      <a:defRPr sz="1200" b="1" i="0" u="none" strike="noStrike" baseline="0">
                        <a:solidFill>
                          <a:srgbClr val="FFFFFF"/>
                        </a:solidFill>
                        <a:latin typeface="Arial"/>
                        <a:ea typeface="Arial"/>
                        <a:cs typeface="Arial"/>
                      </a:defRPr>
                    </a:pPr>
                    <a:r>
                      <a:rPr lang="en-US"/>
                      <a:t>Field Margin</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F667-4D66-998A-33E0CAF99D4F}"/>
                </c:ext>
              </c:extLst>
            </c:dLbl>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'Figure 11.10'!$U$3:$U$7</c:f>
              <c:numCache>
                <c:formatCode>_("$"* #,##0_);_("$"* \(#,##0\);_("$"* "-"??_);_(@_)</c:formatCode>
                <c:ptCount val="5"/>
                <c:pt idx="4">
                  <c:v>5000</c:v>
                </c:pt>
              </c:numCache>
            </c:numRef>
          </c:val>
          <c:extLst>
            <c:ext xmlns:c16="http://schemas.microsoft.com/office/drawing/2014/chart" uri="{C3380CC4-5D6E-409C-BE32-E72D297353CC}">
              <c16:uniqueId val="{00000024-F667-4D66-998A-33E0CAF99D4F}"/>
            </c:ext>
          </c:extLst>
        </c:ser>
        <c:dLbls>
          <c:showLegendKey val="0"/>
          <c:showVal val="0"/>
          <c:showCatName val="1"/>
          <c:showSerName val="0"/>
          <c:showPercent val="0"/>
          <c:showBubbleSize val="0"/>
        </c:dLbls>
        <c:gapWidth val="150"/>
        <c:overlap val="100"/>
        <c:axId val="439614752"/>
        <c:axId val="439606520"/>
      </c:barChart>
      <c:lineChart>
        <c:grouping val="standard"/>
        <c:varyColors val="0"/>
        <c:ser>
          <c:idx val="7"/>
          <c:order val="3"/>
          <c:spPr>
            <a:ln w="38100">
              <a:solidFill>
                <a:srgbClr val="000000"/>
              </a:solidFill>
              <a:prstDash val="lgDashDot"/>
            </a:ln>
          </c:spPr>
          <c:marker>
            <c:symbol val="none"/>
          </c:marker>
          <c:dPt>
            <c:idx val="4"/>
            <c:bubble3D val="0"/>
            <c:spPr>
              <a:ln w="38100">
                <a:solidFill>
                  <a:srgbClr val="000000"/>
                </a:solidFill>
                <a:prstDash val="solid"/>
              </a:ln>
            </c:spPr>
            <c:extLst>
              <c:ext xmlns:c16="http://schemas.microsoft.com/office/drawing/2014/chart" uri="{C3380CC4-5D6E-409C-BE32-E72D297353CC}">
                <c16:uniqueId val="{00000026-F667-4D66-998A-33E0CAF99D4F}"/>
              </c:ext>
            </c:extLst>
          </c:dPt>
          <c:dLbls>
            <c:dLbl>
              <c:idx val="3"/>
              <c:layout>
                <c:manualLayout>
                  <c:x val="-3.1470787045342688E-2"/>
                  <c:y val="-2.246511689790627E-2"/>
                </c:manualLayout>
              </c:layout>
              <c:tx>
                <c:rich>
                  <a:bodyPr/>
                  <a:lstStyle/>
                  <a:p>
                    <a:pPr>
                      <a:defRPr sz="1200" b="1" i="0" u="none" strike="noStrike" baseline="0">
                        <a:solidFill>
                          <a:srgbClr val="000000"/>
                        </a:solidFill>
                        <a:latin typeface="Arial"/>
                        <a:ea typeface="Arial"/>
                        <a:cs typeface="Arial"/>
                      </a:defRPr>
                    </a:pPr>
                    <a:r>
                      <a:rPr lang="en-US"/>
                      <a:t>Total Costs</a:t>
                    </a:r>
                  </a:p>
                </c:rich>
              </c:tx>
              <c:spPr>
                <a:solidFill>
                  <a:srgbClr val="FFFFFF"/>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F667-4D66-998A-33E0CAF99D4F}"/>
                </c:ext>
              </c:extLst>
            </c:dLbl>
            <c:dLbl>
              <c:idx val="4"/>
              <c:delete val="1"/>
              <c:extLst>
                <c:ext xmlns:c15="http://schemas.microsoft.com/office/drawing/2012/chart" uri="{CE6537A1-D6FC-4f65-9D91-7224C49458BB}"/>
                <c:ext xmlns:c16="http://schemas.microsoft.com/office/drawing/2014/chart" uri="{C3380CC4-5D6E-409C-BE32-E72D297353CC}">
                  <c16:uniqueId val="{00000026-F667-4D66-998A-33E0CAF99D4F}"/>
                </c:ext>
              </c:extLst>
            </c:dLbl>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'Figure 11.10'!$AA$3:$AA$7</c:f>
              <c:numCache>
                <c:formatCode>_("$"* #,##0_);_("$"* \(#,##0\);_("$"* "-"??_);_(@_)</c:formatCode>
                <c:ptCount val="5"/>
                <c:pt idx="3">
                  <c:v>50000</c:v>
                </c:pt>
                <c:pt idx="4">
                  <c:v>50000</c:v>
                </c:pt>
              </c:numCache>
            </c:numRef>
          </c:val>
          <c:smooth val="0"/>
          <c:extLst>
            <c:ext xmlns:c16="http://schemas.microsoft.com/office/drawing/2014/chart" uri="{C3380CC4-5D6E-409C-BE32-E72D297353CC}">
              <c16:uniqueId val="{00000028-F667-4D66-998A-33E0CAF99D4F}"/>
            </c:ext>
          </c:extLst>
        </c:ser>
        <c:ser>
          <c:idx val="5"/>
          <c:order val="4"/>
          <c:spPr>
            <a:ln w="38100">
              <a:solidFill>
                <a:srgbClr val="FF0000"/>
              </a:solidFill>
              <a:prstDash val="solid"/>
            </a:ln>
          </c:spPr>
          <c:marker>
            <c:symbol val="none"/>
          </c:marker>
          <c:dPt>
            <c:idx val="2"/>
            <c:bubble3D val="0"/>
            <c:spPr>
              <a:ln w="38100">
                <a:solidFill>
                  <a:srgbClr val="000000"/>
                </a:solidFill>
                <a:prstDash val="solid"/>
              </a:ln>
            </c:spPr>
            <c:extLst>
              <c:ext xmlns:c16="http://schemas.microsoft.com/office/drawing/2014/chart" uri="{C3380CC4-5D6E-409C-BE32-E72D297353CC}">
                <c16:uniqueId val="{0000002A-F667-4D66-998A-33E0CAF99D4F}"/>
              </c:ext>
            </c:extLst>
          </c:dPt>
          <c:dLbls>
            <c:dLbl>
              <c:idx val="0"/>
              <c:layout>
                <c:manualLayout>
                  <c:x val="8.0676313204005132E-2"/>
                  <c:y val="1.2254931293397895E-2"/>
                </c:manualLayout>
              </c:layout>
              <c:tx>
                <c:rich>
                  <a:bodyPr/>
                  <a:lstStyle/>
                  <a:p>
                    <a:pPr>
                      <a:defRPr sz="1200" b="1" i="0" u="none" strike="noStrike" baseline="0">
                        <a:solidFill>
                          <a:srgbClr val="FFFFFF"/>
                        </a:solidFill>
                        <a:latin typeface="Arial"/>
                        <a:ea typeface="Arial"/>
                        <a:cs typeface="Arial"/>
                      </a:defRPr>
                    </a:pPr>
                    <a:r>
                      <a:rPr lang="en-SG"/>
                      <a:t>Schlumberger Price Floor</a:t>
                    </a:r>
                  </a:p>
                </c:rich>
              </c:tx>
              <c:spPr>
                <a:solidFill>
                  <a:srgbClr val="FF0000"/>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F667-4D66-998A-33E0CAF99D4F}"/>
                </c:ext>
              </c:extLst>
            </c:dLbl>
            <c:dLbl>
              <c:idx val="1"/>
              <c:layout>
                <c:manualLayout>
                  <c:x val="-3.9218661324104495E-2"/>
                  <c:y val="-1.052545567159829E-2"/>
                </c:manualLayout>
              </c:layout>
              <c:tx>
                <c:rich>
                  <a:bodyPr/>
                  <a:lstStyle/>
                  <a:p>
                    <a:pPr>
                      <a:defRPr sz="1200" b="1" i="0" u="none" strike="noStrike" baseline="0">
                        <a:solidFill>
                          <a:srgbClr val="000000"/>
                        </a:solidFill>
                        <a:latin typeface="Arial"/>
                        <a:ea typeface="Arial"/>
                        <a:cs typeface="Arial"/>
                      </a:defRPr>
                    </a:pPr>
                    <a:r>
                      <a:rPr lang="en-US"/>
                      <a:t>Your Price Floor</a:t>
                    </a:r>
                  </a:p>
                </c:rich>
              </c:tx>
              <c:spPr>
                <a:solidFill>
                  <a:srgbClr val="99CCFF"/>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F667-4D66-998A-33E0CAF99D4F}"/>
                </c:ext>
              </c:extLst>
            </c:dLbl>
            <c:dLbl>
              <c:idx val="2"/>
              <c:delete val="1"/>
              <c:extLst>
                <c:ext xmlns:c15="http://schemas.microsoft.com/office/drawing/2012/chart" uri="{CE6537A1-D6FC-4f65-9D91-7224C49458BB}"/>
                <c:ext xmlns:c16="http://schemas.microsoft.com/office/drawing/2014/chart" uri="{C3380CC4-5D6E-409C-BE32-E72D297353CC}">
                  <c16:uniqueId val="{0000002A-F667-4D66-998A-33E0CAF99D4F}"/>
                </c:ext>
              </c:extLst>
            </c:dLbl>
            <c:dLbl>
              <c:idx val="3"/>
              <c:layout>
                <c:manualLayout>
                  <c:x val="-6.9553518496425992E-2"/>
                  <c:y val="1.2254931293397895E-2"/>
                </c:manualLayout>
              </c:layout>
              <c:tx>
                <c:rich>
                  <a:bodyPr/>
                  <a:lstStyle/>
                  <a:p>
                    <a:pPr>
                      <a:defRPr sz="1200" b="1" i="0" u="none" strike="noStrike" baseline="0">
                        <a:solidFill>
                          <a:srgbClr val="FFFFFF"/>
                        </a:solidFill>
                        <a:latin typeface="Arial"/>
                        <a:ea typeface="Arial"/>
                        <a:cs typeface="Arial"/>
                      </a:defRPr>
                    </a:pPr>
                    <a:r>
                      <a:rPr lang="en-SG"/>
                      <a:t>Schlumberger Price Floor</a:t>
                    </a:r>
                  </a:p>
                </c:rich>
              </c:tx>
              <c:spPr>
                <a:solidFill>
                  <a:srgbClr val="FF0000"/>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F667-4D66-998A-33E0CAF99D4F}"/>
                </c:ext>
              </c:extLst>
            </c:dLbl>
            <c:dLbl>
              <c:idx val="4"/>
              <c:layout>
                <c:manualLayout>
                  <c:xMode val="edge"/>
                  <c:yMode val="edge"/>
                  <c:x val="0.34734077478660541"/>
                  <c:y val="0.29166736478286992"/>
                </c:manualLayout>
              </c:layout>
              <c:tx>
                <c:rich>
                  <a:bodyPr/>
                  <a:lstStyle/>
                  <a:p>
                    <a:pPr>
                      <a:defRPr sz="1200" b="1" i="0" u="none" strike="noStrike" baseline="0">
                        <a:solidFill>
                          <a:srgbClr val="FFFFFF"/>
                        </a:solidFill>
                        <a:latin typeface="Arial"/>
                        <a:ea typeface="Arial"/>
                        <a:cs typeface="Arial"/>
                      </a:defRPr>
                    </a:pPr>
                    <a:r>
                      <a:rPr lang="en-SG"/>
                      <a:t>Price Floor</a:t>
                    </a:r>
                  </a:p>
                </c:rich>
              </c:tx>
              <c:spPr>
                <a:solidFill>
                  <a:srgbClr val="FF0000"/>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F667-4D66-998A-33E0CAF99D4F}"/>
                </c:ext>
              </c:extLst>
            </c:dLbl>
            <c:spPr>
              <a:solidFill>
                <a:srgbClr val="FF0000"/>
              </a:solidFill>
              <a:ln w="3175">
                <a:solidFill>
                  <a:srgbClr val="000000"/>
                </a:solidFill>
                <a:prstDash val="solid"/>
              </a:ln>
              <a:effectLst>
                <a:outerShdw dist="35921" dir="2700000" algn="br">
                  <a:srgbClr val="000000"/>
                </a:outerShdw>
              </a:effectLst>
            </c:spPr>
            <c:txPr>
              <a:bodyPr wrap="square" lIns="38100" tIns="19050" rIns="38100" bIns="19050" anchor="ctr">
                <a:spAutoFit/>
              </a:bodyPr>
              <a:lstStyle/>
              <a:p>
                <a:pPr>
                  <a:defRPr sz="1200" b="1" i="0" u="none" strike="noStrike" baseline="0">
                    <a:solidFill>
                      <a:srgbClr val="FFFFFF"/>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'Figure 11.10'!$W$4:$W$7</c:f>
              <c:numCache>
                <c:formatCode>_("$"* #,##0_);_("$"* \(#,##0\);_("$"* "-"??_);_(@_)</c:formatCode>
                <c:ptCount val="4"/>
                <c:pt idx="1">
                  <c:v>34200.000000000007</c:v>
                </c:pt>
                <c:pt idx="2">
                  <c:v>34200.000000000007</c:v>
                </c:pt>
              </c:numCache>
            </c:numRef>
          </c:val>
          <c:smooth val="0"/>
          <c:extLst>
            <c:ext xmlns:c16="http://schemas.microsoft.com/office/drawing/2014/chart" uri="{C3380CC4-5D6E-409C-BE32-E72D297353CC}">
              <c16:uniqueId val="{0000002F-F667-4D66-998A-33E0CAF99D4F}"/>
            </c:ext>
          </c:extLst>
        </c:ser>
        <c:ser>
          <c:idx val="6"/>
          <c:order val="5"/>
          <c:spPr>
            <a:ln w="38100">
              <a:solidFill>
                <a:srgbClr val="000000"/>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30-F667-4D66-998A-33E0CAF99D4F}"/>
                </c:ext>
              </c:extLst>
            </c:dLbl>
            <c:dLbl>
              <c:idx val="1"/>
              <c:layout>
                <c:manualLayout>
                  <c:x val="-0.13114249586120236"/>
                  <c:y val="-9.3349255625220992E-3"/>
                </c:manualLayout>
              </c:layout>
              <c:tx>
                <c:rich>
                  <a:bodyPr/>
                  <a:lstStyle/>
                  <a:p>
                    <a:pPr>
                      <a:defRPr sz="1200" b="1" i="0" u="none" strike="noStrike" baseline="0">
                        <a:solidFill>
                          <a:srgbClr val="000000"/>
                        </a:solidFill>
                        <a:latin typeface="Arial"/>
                        <a:ea typeface="Arial"/>
                        <a:cs typeface="Arial"/>
                      </a:defRPr>
                    </a:pPr>
                    <a:r>
                      <a:rPr lang="en-US"/>
                      <a:t>Customer Price Ceiling</a:t>
                    </a:r>
                  </a:p>
                </c:rich>
              </c:tx>
              <c:spPr>
                <a:solidFill>
                  <a:srgbClr val="FFFFFF"/>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F667-4D66-998A-33E0CAF99D4F}"/>
                </c:ext>
              </c:extLst>
            </c:dLbl>
            <c:dLbl>
              <c:idx val="2"/>
              <c:spPr>
                <a:solidFill>
                  <a:srgbClr val="FFFFFF"/>
                </a:solidFill>
                <a:ln w="3175">
                  <a:solidFill>
                    <a:srgbClr val="000000"/>
                  </a:solidFill>
                  <a:prstDash val="solid"/>
                </a:ln>
                <a:effectLst>
                  <a:outerShdw dist="35921" dir="2700000" algn="br">
                    <a:srgbClr val="000000"/>
                  </a:outerShdw>
                </a:effectLst>
              </c:spPr>
              <c:txPr>
                <a:bodyPr/>
                <a:lstStyle/>
                <a:p>
                  <a:pPr>
                    <a:defRPr sz="1200"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extLst>
                <c:ext xmlns:c16="http://schemas.microsoft.com/office/drawing/2014/chart" uri="{C3380CC4-5D6E-409C-BE32-E72D297353CC}">
                  <c16:uniqueId val="{00000032-F667-4D66-998A-33E0CAF99D4F}"/>
                </c:ext>
              </c:extLst>
            </c:dLbl>
            <c:dLbl>
              <c:idx val="3"/>
              <c:spPr>
                <a:solidFill>
                  <a:srgbClr val="FFFFFF"/>
                </a:solidFill>
                <a:ln w="3175">
                  <a:solidFill>
                    <a:srgbClr val="000000"/>
                  </a:solidFill>
                  <a:prstDash val="solid"/>
                </a:ln>
                <a:effectLst>
                  <a:outerShdw dist="35921" dir="2700000" algn="br">
                    <a:srgbClr val="000000"/>
                  </a:outerShdw>
                </a:effectLst>
              </c:spPr>
              <c:txPr>
                <a:bodyPr/>
                <a:lstStyle/>
                <a:p>
                  <a:pPr>
                    <a:defRPr sz="1200"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extLst>
                <c:ext xmlns:c16="http://schemas.microsoft.com/office/drawing/2014/chart" uri="{C3380CC4-5D6E-409C-BE32-E72D297353CC}">
                  <c16:uniqueId val="{00000033-F667-4D66-998A-33E0CAF99D4F}"/>
                </c:ext>
              </c:extLst>
            </c:dLbl>
            <c:dLbl>
              <c:idx val="4"/>
              <c:layout>
                <c:manualLayout>
                  <c:x val="-7.3887101035041272E-2"/>
                  <c:y val="1.2254931293397895E-2"/>
                </c:manualLayout>
              </c:layout>
              <c:tx>
                <c:rich>
                  <a:bodyPr/>
                  <a:lstStyle/>
                  <a:p>
                    <a:pPr>
                      <a:defRPr sz="1200" b="1" i="0" u="none" strike="noStrike" baseline="0">
                        <a:solidFill>
                          <a:srgbClr val="000000"/>
                        </a:solidFill>
                        <a:latin typeface="Arial"/>
                        <a:ea typeface="Arial"/>
                        <a:cs typeface="Arial"/>
                      </a:defRPr>
                    </a:pPr>
                    <a:r>
                      <a:rPr lang="en-SG"/>
                      <a:t>Price Ceiling</a:t>
                    </a:r>
                  </a:p>
                </c:rich>
              </c:tx>
              <c:spPr>
                <a:solidFill>
                  <a:srgbClr val="FFFFFF"/>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F667-4D66-998A-33E0CAF99D4F}"/>
                </c:ext>
              </c:extLst>
            </c:dLbl>
            <c:spPr>
              <a:solidFill>
                <a:srgbClr val="FFFFFF"/>
              </a:solidFill>
              <a:ln w="3175">
                <a:solidFill>
                  <a:srgbClr val="000000"/>
                </a:solidFill>
                <a:prstDash val="solid"/>
              </a:ln>
              <a:effectLst>
                <a:outerShdw dist="35921" dir="2700000" algn="br">
                  <a:srgbClr val="000000"/>
                </a:outerShdw>
              </a:effectLst>
            </c:spPr>
            <c:txPr>
              <a:bodyPr wrap="square" lIns="38100" tIns="19050" rIns="38100" bIns="19050" anchor="ctr">
                <a:spAutoFit/>
              </a:bodyPr>
              <a:lstStyle/>
              <a:p>
                <a:pPr>
                  <a:defRPr sz="1200" b="1"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'Figure 11.10'!$X$3:$X$7</c:f>
              <c:numCache>
                <c:formatCode>_("$"* #,##0_);_("$"* \(#,##0\);_("$"* "-"??_);_(@_)</c:formatCode>
                <c:ptCount val="5"/>
                <c:pt idx="0">
                  <c:v>55000</c:v>
                </c:pt>
                <c:pt idx="1">
                  <c:v>55000</c:v>
                </c:pt>
              </c:numCache>
            </c:numRef>
          </c:val>
          <c:smooth val="0"/>
          <c:extLst>
            <c:ext xmlns:c16="http://schemas.microsoft.com/office/drawing/2014/chart" uri="{C3380CC4-5D6E-409C-BE32-E72D297353CC}">
              <c16:uniqueId val="{00000035-F667-4D66-998A-33E0CAF99D4F}"/>
            </c:ext>
          </c:extLst>
        </c:ser>
        <c:ser>
          <c:idx val="3"/>
          <c:order val="6"/>
          <c:spPr>
            <a:ln w="38100">
              <a:solidFill>
                <a:srgbClr val="000000"/>
              </a:solidFill>
              <a:prstDash val="lgDashDot"/>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36-F667-4D66-998A-33E0CAF99D4F}"/>
                </c:ext>
              </c:extLst>
            </c:dLbl>
            <c:dLbl>
              <c:idx val="1"/>
              <c:delete val="1"/>
              <c:extLst>
                <c:ext xmlns:c15="http://schemas.microsoft.com/office/drawing/2012/chart" uri="{CE6537A1-D6FC-4f65-9D91-7224C49458BB}"/>
                <c:ext xmlns:c16="http://schemas.microsoft.com/office/drawing/2014/chart" uri="{C3380CC4-5D6E-409C-BE32-E72D297353CC}">
                  <c16:uniqueId val="{00000037-F667-4D66-998A-33E0CAF99D4F}"/>
                </c:ext>
              </c:extLst>
            </c:dLbl>
            <c:dLbl>
              <c:idx val="2"/>
              <c:delete val="1"/>
              <c:extLst>
                <c:ext xmlns:c15="http://schemas.microsoft.com/office/drawing/2012/chart" uri="{CE6537A1-D6FC-4f65-9D91-7224C49458BB}"/>
                <c:ext xmlns:c16="http://schemas.microsoft.com/office/drawing/2014/chart" uri="{C3380CC4-5D6E-409C-BE32-E72D297353CC}">
                  <c16:uniqueId val="{00000038-F667-4D66-998A-33E0CAF99D4F}"/>
                </c:ext>
              </c:extLst>
            </c:dLbl>
            <c:dLbl>
              <c:idx val="3"/>
              <c:delete val="1"/>
              <c:extLst>
                <c:ext xmlns:c15="http://schemas.microsoft.com/office/drawing/2012/chart" uri="{CE6537A1-D6FC-4f65-9D91-7224C49458BB}"/>
                <c:ext xmlns:c16="http://schemas.microsoft.com/office/drawing/2014/chart" uri="{C3380CC4-5D6E-409C-BE32-E72D297353CC}">
                  <c16:uniqueId val="{00000039-F667-4D66-998A-33E0CAF99D4F}"/>
                </c:ext>
              </c:extLst>
            </c:dLbl>
            <c:dLbl>
              <c:idx val="4"/>
              <c:layout>
                <c:manualLayout>
                  <c:xMode val="edge"/>
                  <c:yMode val="edge"/>
                  <c:x val="0.37229152987524622"/>
                  <c:y val="0.2818634197481516"/>
                </c:manualLayout>
              </c:layout>
              <c:tx>
                <c:rich>
                  <a:bodyPr/>
                  <a:lstStyle/>
                  <a:p>
                    <a:pPr>
                      <a:defRPr sz="1200" b="1" i="0" u="none" strike="noStrike" baseline="0">
                        <a:solidFill>
                          <a:srgbClr val="000000"/>
                        </a:solidFill>
                        <a:latin typeface="Arial"/>
                        <a:ea typeface="Arial"/>
                        <a:cs typeface="Arial"/>
                      </a:defRPr>
                    </a:pPr>
                    <a:r>
                      <a:rPr lang="en-SG"/>
                      <a:t>Market Price</a:t>
                    </a:r>
                  </a:p>
                </c:rich>
              </c:tx>
              <c:spPr>
                <a:solidFill>
                  <a:srgbClr val="FFFF00"/>
                </a:solidFill>
                <a:ln w="3175">
                  <a:solidFill>
                    <a:srgbClr val="000000"/>
                  </a:solidFill>
                  <a:prstDash val="solid"/>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F667-4D66-998A-33E0CAF99D4F}"/>
                </c:ext>
              </c:extLst>
            </c:dLbl>
            <c:dLbl>
              <c:idx val="5"/>
              <c:delete val="1"/>
              <c:extLst>
                <c:ext xmlns:c15="http://schemas.microsoft.com/office/drawing/2012/chart" uri="{CE6537A1-D6FC-4f65-9D91-7224C49458BB}"/>
                <c:ext xmlns:c16="http://schemas.microsoft.com/office/drawing/2014/chart" uri="{C3380CC4-5D6E-409C-BE32-E72D297353CC}">
                  <c16:uniqueId val="{0000003B-F667-4D66-998A-33E0CAF99D4F}"/>
                </c:ext>
              </c:extLst>
            </c:dLbl>
            <c:spPr>
              <a:solidFill>
                <a:srgbClr val="FFFF00"/>
              </a:solidFill>
              <a:ln w="3175">
                <a:solidFill>
                  <a:srgbClr val="000000"/>
                </a:solidFill>
                <a:prstDash val="solid"/>
              </a:ln>
            </c:spPr>
            <c:txPr>
              <a:bodyPr wrap="square" lIns="38100" tIns="19050" rIns="38100" bIns="19050" anchor="ctr">
                <a:spAutoFit/>
              </a:bodyPr>
              <a:lstStyle/>
              <a:p>
                <a:pPr>
                  <a:defRPr sz="1200" b="1"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#REF!#REF!</c:f>
              <c:numCache>
                <c:formatCode>General</c:formatCode>
                <c:ptCount val="1"/>
                <c:pt idx="0">
                  <c:v>1</c:v>
                </c:pt>
              </c:numCache>
            </c:numRef>
          </c:val>
          <c:smooth val="0"/>
          <c:extLst>
            <c:ext xmlns:c16="http://schemas.microsoft.com/office/drawing/2014/chart" uri="{C3380CC4-5D6E-409C-BE32-E72D297353CC}">
              <c16:uniqueId val="{0000003C-F667-4D66-998A-33E0CAF99D4F}"/>
            </c:ext>
          </c:extLst>
        </c:ser>
        <c:ser>
          <c:idx val="8"/>
          <c:order val="7"/>
          <c:spPr>
            <a:ln w="38100">
              <a:solidFill>
                <a:srgbClr val="0000FF"/>
              </a:solidFill>
              <a:prstDash val="solid"/>
            </a:ln>
          </c:spPr>
          <c:marker>
            <c:symbol val="none"/>
          </c:marker>
          <c:dLbls>
            <c:dLbl>
              <c:idx val="0"/>
              <c:layout>
                <c:manualLayout>
                  <c:x val="0.1870453217397898"/>
                  <c:y val="-1.1785911821201665E-2"/>
                </c:manualLayout>
              </c:layout>
              <c:tx>
                <c:rich>
                  <a:bodyPr/>
                  <a:lstStyle/>
                  <a:p>
                    <a:pPr>
                      <a:defRPr sz="1200" b="1" i="0" u="none" strike="noStrike" baseline="0">
                        <a:solidFill>
                          <a:srgbClr val="FFFFFF"/>
                        </a:solidFill>
                        <a:latin typeface="Arial"/>
                        <a:ea typeface="Arial"/>
                        <a:cs typeface="Arial"/>
                      </a:defRPr>
                    </a:pPr>
                    <a:r>
                      <a:rPr lang="en-US"/>
                      <a:t>Your Offer Price</a:t>
                    </a:r>
                  </a:p>
                </c:rich>
              </c:tx>
              <c:spPr>
                <a:solidFill>
                  <a:srgbClr val="0000FF"/>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F667-4D66-998A-33E0CAF99D4F}"/>
                </c:ext>
              </c:extLst>
            </c:dLbl>
            <c:dLbl>
              <c:idx val="1"/>
              <c:delete val="1"/>
              <c:extLst>
                <c:ext xmlns:c15="http://schemas.microsoft.com/office/drawing/2012/chart" uri="{CE6537A1-D6FC-4f65-9D91-7224C49458BB}"/>
                <c:ext xmlns:c16="http://schemas.microsoft.com/office/drawing/2014/chart" uri="{C3380CC4-5D6E-409C-BE32-E72D297353CC}">
                  <c16:uniqueId val="{0000003E-F667-4D66-998A-33E0CAF99D4F}"/>
                </c:ext>
              </c:extLst>
            </c:dLbl>
            <c:dLbl>
              <c:idx val="2"/>
              <c:delete val="1"/>
              <c:extLst>
                <c:ext xmlns:c15="http://schemas.microsoft.com/office/drawing/2012/chart" uri="{CE6537A1-D6FC-4f65-9D91-7224C49458BB}"/>
                <c:ext xmlns:c16="http://schemas.microsoft.com/office/drawing/2014/chart" uri="{C3380CC4-5D6E-409C-BE32-E72D297353CC}">
                  <c16:uniqueId val="{0000003F-F667-4D66-998A-33E0CAF99D4F}"/>
                </c:ext>
              </c:extLst>
            </c:dLbl>
            <c:dLbl>
              <c:idx val="3"/>
              <c:delete val="1"/>
              <c:extLst>
                <c:ext xmlns:c15="http://schemas.microsoft.com/office/drawing/2012/chart" uri="{CE6537A1-D6FC-4f65-9D91-7224C49458BB}"/>
                <c:ext xmlns:c16="http://schemas.microsoft.com/office/drawing/2014/chart" uri="{C3380CC4-5D6E-409C-BE32-E72D297353CC}">
                  <c16:uniqueId val="{00000040-F667-4D66-998A-33E0CAF99D4F}"/>
                </c:ext>
              </c:extLst>
            </c:dLbl>
            <c:dLbl>
              <c:idx val="4"/>
              <c:delete val="1"/>
              <c:extLst>
                <c:ext xmlns:c15="http://schemas.microsoft.com/office/drawing/2012/chart" uri="{CE6537A1-D6FC-4f65-9D91-7224C49458BB}"/>
                <c:ext xmlns:c16="http://schemas.microsoft.com/office/drawing/2014/chart" uri="{C3380CC4-5D6E-409C-BE32-E72D297353CC}">
                  <c16:uniqueId val="{00000041-F667-4D66-998A-33E0CAF99D4F}"/>
                </c:ext>
              </c:extLst>
            </c:dLbl>
            <c:dLbl>
              <c:idx val="5"/>
              <c:layout>
                <c:manualLayout>
                  <c:xMode val="edge"/>
                  <c:yMode val="edge"/>
                  <c:x val="0.11884438608010506"/>
                  <c:y val="0.48039330670119751"/>
                </c:manualLayout>
              </c:layout>
              <c:tx>
                <c:rich>
                  <a:bodyPr/>
                  <a:lstStyle/>
                  <a:p>
                    <a:pPr>
                      <a:defRPr sz="1200" b="1" i="0" u="none" strike="noStrike" baseline="0">
                        <a:solidFill>
                          <a:srgbClr val="FFFFFF"/>
                        </a:solidFill>
                        <a:latin typeface="Arial"/>
                        <a:ea typeface="Arial"/>
                        <a:cs typeface="Arial"/>
                      </a:defRPr>
                    </a:pPr>
                    <a:r>
                      <a:rPr lang="en-SG"/>
                      <a:t>Schlumberger Price</a:t>
                    </a:r>
                  </a:p>
                </c:rich>
              </c:tx>
              <c:spPr>
                <a:solidFill>
                  <a:srgbClr val="0000FF"/>
                </a:solid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F667-4D66-998A-33E0CAF99D4F}"/>
                </c:ext>
              </c:extLst>
            </c:dLbl>
            <c:spPr>
              <a:solidFill>
                <a:srgbClr val="0000FF"/>
              </a:solidFill>
              <a:ln w="25400">
                <a:noFill/>
              </a:ln>
            </c:spPr>
            <c:txPr>
              <a:bodyPr wrap="square" lIns="38100" tIns="19050" rIns="38100" bIns="19050" anchor="ctr">
                <a:spAutoFit/>
              </a:bodyPr>
              <a:lstStyle/>
              <a:p>
                <a:pPr>
                  <a:defRPr sz="1200" b="1" i="0" u="none" strike="noStrike" baseline="0">
                    <a:solidFill>
                      <a:srgbClr val="FFFFFF"/>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'Figure 11.10'!$Z$3:$Z$7</c:f>
              <c:numCache>
                <c:formatCode>_("$"* #,##0_);_("$"* \(#,##0\);_("$"* "-"??_);_(@_)</c:formatCode>
                <c:ptCount val="5"/>
                <c:pt idx="0">
                  <c:v>55000</c:v>
                </c:pt>
                <c:pt idx="1">
                  <c:v>55000</c:v>
                </c:pt>
                <c:pt idx="2">
                  <c:v>55000</c:v>
                </c:pt>
                <c:pt idx="3">
                  <c:v>55000</c:v>
                </c:pt>
                <c:pt idx="4">
                  <c:v>55000</c:v>
                </c:pt>
              </c:numCache>
            </c:numRef>
          </c:val>
          <c:smooth val="0"/>
          <c:extLst>
            <c:ext xmlns:c16="http://schemas.microsoft.com/office/drawing/2014/chart" uri="{C3380CC4-5D6E-409C-BE32-E72D297353CC}">
              <c16:uniqueId val="{00000043-F667-4D66-998A-33E0CAF99D4F}"/>
            </c:ext>
          </c:extLst>
        </c:ser>
        <c:ser>
          <c:idx val="9"/>
          <c:order val="8"/>
          <c:spPr>
            <a:ln w="38100">
              <a:solidFill>
                <a:srgbClr val="000000"/>
              </a:solidFill>
              <a:prstDash val="solid"/>
            </a:ln>
          </c:spPr>
          <c:marker>
            <c:symbol val="none"/>
          </c:marker>
          <c:dLbls>
            <c:dLbl>
              <c:idx val="3"/>
              <c:layout>
                <c:manualLayout>
                  <c:x val="-3.9349972862808204E-2"/>
                  <c:y val="-1.1698514887562022E-2"/>
                </c:manualLayout>
              </c:layout>
              <c:tx>
                <c:rich>
                  <a:bodyPr/>
                  <a:lstStyle/>
                  <a:p>
                    <a:pPr>
                      <a:defRPr sz="1200" b="1" i="0" u="none" strike="noStrike" baseline="0">
                        <a:solidFill>
                          <a:srgbClr val="FFFFFF"/>
                        </a:solidFill>
                        <a:latin typeface="Arial"/>
                        <a:ea typeface="Arial"/>
                        <a:cs typeface="Arial"/>
                      </a:defRPr>
                    </a:pPr>
                    <a:r>
                      <a:rPr lang="en-US"/>
                      <a:t>Target Margin</a:t>
                    </a:r>
                  </a:p>
                </c:rich>
              </c:tx>
              <c:spPr>
                <a:solidFill>
                  <a:srgbClr val="000000"/>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F667-4D66-998A-33E0CAF99D4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'Figure 11.10'!$AB$2:$AB$6</c:f>
              <c:numCache>
                <c:formatCode>_("$"* #,##0_);_("$"* \(#,##0\);_("$"* "-"??_);_(@_)</c:formatCode>
                <c:ptCount val="5"/>
                <c:pt idx="0" formatCode="General">
                  <c:v>0</c:v>
                </c:pt>
                <c:pt idx="3">
                  <c:v>62500</c:v>
                </c:pt>
                <c:pt idx="4">
                  <c:v>62500</c:v>
                </c:pt>
              </c:numCache>
            </c:numRef>
          </c:val>
          <c:smooth val="0"/>
          <c:extLst>
            <c:ext xmlns:c16="http://schemas.microsoft.com/office/drawing/2014/chart" uri="{C3380CC4-5D6E-409C-BE32-E72D297353CC}">
              <c16:uniqueId val="{00000045-F667-4D66-998A-33E0CAF99D4F}"/>
            </c:ext>
          </c:extLst>
        </c:ser>
        <c:dLbls>
          <c:showLegendKey val="0"/>
          <c:showVal val="0"/>
          <c:showCatName val="1"/>
          <c:showSerName val="0"/>
          <c:showPercent val="0"/>
          <c:showBubbleSize val="0"/>
        </c:dLbls>
        <c:marker val="1"/>
        <c:smooth val="0"/>
        <c:axId val="439610048"/>
        <c:axId val="439612792"/>
      </c:lineChart>
      <c:catAx>
        <c:axId val="439614752"/>
        <c:scaling>
          <c:orientation val="minMax"/>
        </c:scaling>
        <c:delete val="1"/>
        <c:axPos val="b"/>
        <c:majorTickMark val="out"/>
        <c:minorTickMark val="none"/>
        <c:tickLblPos val="nextTo"/>
        <c:crossAx val="439606520"/>
        <c:crosses val="autoZero"/>
        <c:auto val="1"/>
        <c:lblAlgn val="ctr"/>
        <c:lblOffset val="100"/>
        <c:noMultiLvlLbl val="0"/>
      </c:catAx>
      <c:valAx>
        <c:axId val="439606520"/>
        <c:scaling>
          <c:orientation val="minMax"/>
        </c:scaling>
        <c:delete val="0"/>
        <c:axPos val="l"/>
        <c:majorGridlines>
          <c:spPr>
            <a:ln w="3175">
              <a:solidFill>
                <a:srgbClr val="000000"/>
              </a:solidFill>
              <a:prstDash val="solid"/>
            </a:ln>
          </c:spPr>
        </c:majorGridlines>
        <c:numFmt formatCode="_(&quot;$&quot;* #,##0_);_(&quot;$&quot;* \(#,##0\);_(&quot;$&quot;* &quot;-&quot;??_);_(@_)"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439614752"/>
        <c:crosses val="autoZero"/>
        <c:crossBetween val="between"/>
      </c:valAx>
      <c:catAx>
        <c:axId val="439610048"/>
        <c:scaling>
          <c:orientation val="minMax"/>
        </c:scaling>
        <c:delete val="1"/>
        <c:axPos val="b"/>
        <c:majorTickMark val="out"/>
        <c:minorTickMark val="none"/>
        <c:tickLblPos val="nextTo"/>
        <c:crossAx val="439612792"/>
        <c:crosses val="autoZero"/>
        <c:auto val="1"/>
        <c:lblAlgn val="ctr"/>
        <c:lblOffset val="100"/>
        <c:noMultiLvlLbl val="0"/>
      </c:catAx>
      <c:valAx>
        <c:axId val="439612792"/>
        <c:scaling>
          <c:orientation val="minMax"/>
        </c:scaling>
        <c:delete val="1"/>
        <c:axPos val="r"/>
        <c:numFmt formatCode="_(&quot;$&quot;* #,##0_);_(&quot;$&quot;* \(#,##0\);_(&quot;$&quot;* &quot;-&quot;??_);_(@_)" sourceLinked="1"/>
        <c:majorTickMark val="out"/>
        <c:minorTickMark val="none"/>
        <c:tickLblPos val="nextTo"/>
        <c:crossAx val="439610048"/>
        <c:crosses val="max"/>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75" b="1" i="0" u="none" strike="noStrike" baseline="0">
                <a:solidFill>
                  <a:srgbClr val="FFFFFF"/>
                </a:solidFill>
                <a:latin typeface="Arial"/>
                <a:ea typeface="Arial"/>
                <a:cs typeface="Arial"/>
              </a:defRPr>
            </a:pPr>
            <a:r>
              <a:rPr lang="en-SG"/>
              <a:t>Pricing Strategy Short-Term Limited Capacity - Opportunity Cost Consideration</a:t>
            </a:r>
          </a:p>
        </c:rich>
      </c:tx>
      <c:layout>
        <c:manualLayout>
          <c:xMode val="edge"/>
          <c:yMode val="edge"/>
          <c:x val="0.20555082826268573"/>
          <c:y val="1.2254901960784314E-2"/>
        </c:manualLayout>
      </c:layout>
      <c:overlay val="0"/>
      <c:spPr>
        <a:solidFill>
          <a:srgbClr val="000000"/>
        </a:solidFill>
        <a:ln w="25400">
          <a:noFill/>
        </a:ln>
      </c:spPr>
    </c:title>
    <c:autoTitleDeleted val="0"/>
    <c:plotArea>
      <c:layout>
        <c:manualLayout>
          <c:layoutTarget val="inner"/>
          <c:xMode val="edge"/>
          <c:yMode val="edge"/>
          <c:x val="7.5455365865950016E-2"/>
          <c:y val="7.5980574019066952E-2"/>
          <c:w val="0.90633169344733056"/>
          <c:h val="0.88480603938332802"/>
        </c:manualLayout>
      </c:layout>
      <c:barChart>
        <c:barDir val="col"/>
        <c:grouping val="stacked"/>
        <c:varyColors val="0"/>
        <c:ser>
          <c:idx val="0"/>
          <c:order val="0"/>
          <c:spPr>
            <a:solidFill>
              <a:srgbClr val="FFFF00"/>
            </a:solidFill>
            <a:ln w="12700">
              <a:solidFill>
                <a:srgbClr val="000000"/>
              </a:solidFill>
              <a:prstDash val="solid"/>
            </a:ln>
            <a:effectLst>
              <a:outerShdw dist="35921" dir="2700000" algn="br">
                <a:srgbClr val="000000"/>
              </a:outerShdw>
            </a:effectLst>
          </c:spPr>
          <c:invertIfNegative val="0"/>
          <c:dPt>
            <c:idx val="1"/>
            <c:invertIfNegative val="0"/>
            <c:bubble3D val="0"/>
            <c:spPr>
              <a:solidFill>
                <a:srgbClr val="969696"/>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1-1FB1-43BC-AC2D-4DEEB40EACEB}"/>
              </c:ext>
            </c:extLst>
          </c:dPt>
          <c:dPt>
            <c:idx val="2"/>
            <c:invertIfNegative val="0"/>
            <c:bubble3D val="0"/>
            <c:spPr>
              <a:solidFill>
                <a:srgbClr val="969696"/>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3-1FB1-43BC-AC2D-4DEEB40EACEB}"/>
              </c:ext>
            </c:extLst>
          </c:dPt>
          <c:dPt>
            <c:idx val="4"/>
            <c:invertIfNegative val="0"/>
            <c:bubble3D val="0"/>
            <c:spPr>
              <a:solidFill>
                <a:srgbClr val="FF00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5-1FB1-43BC-AC2D-4DEEB40EACEB}"/>
              </c:ext>
            </c:extLst>
          </c:dPt>
          <c:dLbls>
            <c:dLbl>
              <c:idx val="0"/>
              <c:layout>
                <c:manualLayout>
                  <c:x val="1.4713232667315154E-3"/>
                  <c:y val="-1.0825974686888376E-2"/>
                </c:manualLayout>
              </c:layout>
              <c:tx>
                <c:rich>
                  <a:bodyPr/>
                  <a:lstStyle/>
                  <a:p>
                    <a:pPr>
                      <a:defRPr sz="850" b="1" i="0" u="none" strike="noStrike" baseline="0">
                        <a:solidFill>
                          <a:srgbClr val="000000"/>
                        </a:solidFill>
                        <a:latin typeface="Arial"/>
                        <a:ea typeface="Arial"/>
                        <a:cs typeface="Arial"/>
                      </a:defRPr>
                    </a:pPr>
                    <a:r>
                      <a:rPr lang="en-US"/>
                      <a:t>Market
Price</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FB1-43BC-AC2D-4DEEB40EACEB}"/>
                </c:ext>
              </c:extLst>
            </c:dLbl>
            <c:dLbl>
              <c:idx val="1"/>
              <c:tx>
                <c:rich>
                  <a:bodyPr/>
                  <a:lstStyle/>
                  <a:p>
                    <a:pPr>
                      <a:defRPr sz="925" b="1" i="0" u="none" strike="noStrike" baseline="0">
                        <a:solidFill>
                          <a:srgbClr val="FFFFFF"/>
                        </a:solidFill>
                        <a:latin typeface="Arial"/>
                        <a:ea typeface="Arial"/>
                        <a:cs typeface="Arial"/>
                      </a:defRPr>
                    </a:pPr>
                    <a:r>
                      <a:rPr lang="en-US"/>
                      <a:t>Incremental
Costs</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B1-43BC-AC2D-4DEEB40EACEB}"/>
                </c:ext>
              </c:extLst>
            </c:dLbl>
            <c:dLbl>
              <c:idx val="2"/>
              <c:tx>
                <c:rich>
                  <a:bodyPr/>
                  <a:lstStyle/>
                  <a:p>
                    <a:pPr>
                      <a:defRPr sz="925" b="1" i="0" u="none" strike="noStrike" baseline="0">
                        <a:solidFill>
                          <a:srgbClr val="FFFFFF"/>
                        </a:solidFill>
                        <a:latin typeface="Arial"/>
                        <a:ea typeface="Arial"/>
                        <a:cs typeface="Arial"/>
                      </a:defRPr>
                    </a:pPr>
                    <a:r>
                      <a:rPr lang="en-US"/>
                      <a:t>Incremental
Costs</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B1-43BC-AC2D-4DEEB40EACEB}"/>
                </c:ext>
              </c:extLst>
            </c:dLbl>
            <c:dLbl>
              <c:idx val="3"/>
              <c:tx>
                <c:rich>
                  <a:bodyPr/>
                  <a:lstStyle/>
                  <a:p>
                    <a:pPr>
                      <a:defRPr sz="925" b="1" i="0" u="none" strike="noStrike" baseline="0">
                        <a:solidFill>
                          <a:srgbClr val="000000"/>
                        </a:solidFill>
                        <a:latin typeface="Arial"/>
                        <a:ea typeface="Arial"/>
                        <a:cs typeface="Arial"/>
                      </a:defRPr>
                    </a:pPr>
                    <a:r>
                      <a:rPr lang="en-US"/>
                      <a:t>Market Price
Best
Alternative</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FB1-43BC-AC2D-4DEEB40EACEB}"/>
                </c:ext>
              </c:extLst>
            </c:dLbl>
            <c:dLbl>
              <c:idx val="4"/>
              <c:layout>
                <c:manualLayout>
                  <c:xMode val="edge"/>
                  <c:yMode val="edge"/>
                  <c:x val="0.44319186158046503"/>
                  <c:y val="0.41421667771684884"/>
                </c:manualLayout>
              </c:layout>
              <c:tx>
                <c:rich>
                  <a:bodyPr/>
                  <a:lstStyle/>
                  <a:p>
                    <a:pPr>
                      <a:defRPr sz="925" b="1" i="0" u="none" strike="noStrike" baseline="0">
                        <a:solidFill>
                          <a:srgbClr val="FFFFFF"/>
                        </a:solidFill>
                        <a:latin typeface="Arial"/>
                        <a:ea typeface="Arial"/>
                        <a:cs typeface="Arial"/>
                      </a:defRPr>
                    </a:pPr>
                    <a:r>
                      <a:rPr lang="en-SG"/>
                      <a:t>Incremental
Costs</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FB1-43BC-AC2D-4DEEB40EACEB}"/>
                </c:ext>
              </c:extLst>
            </c:dLbl>
            <c:spPr>
              <a:noFill/>
              <a:ln w="25400">
                <a:noFill/>
              </a:ln>
            </c:spPr>
            <c:txPr>
              <a:bodyPr wrap="square" lIns="38100" tIns="19050" rIns="38100" bIns="19050" anchor="ctr">
                <a:spAutoFit/>
              </a:bodyPr>
              <a:lstStyle/>
              <a:p>
                <a:pPr>
                  <a:defRPr sz="850"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'Figure 11.11'!$AP$4:$AP$7</c:f>
              <c:numCache>
                <c:formatCode>_("$"* #,##0_);_("$"* \(#,##0\);_("$"* "-"??_);_(@_)</c:formatCode>
                <c:ptCount val="4"/>
                <c:pt idx="0">
                  <c:v>50000</c:v>
                </c:pt>
                <c:pt idx="1">
                  <c:v>25000</c:v>
                </c:pt>
                <c:pt idx="2">
                  <c:v>35000</c:v>
                </c:pt>
                <c:pt idx="3">
                  <c:v>60000</c:v>
                </c:pt>
              </c:numCache>
            </c:numRef>
          </c:val>
          <c:extLst>
            <c:ext xmlns:c16="http://schemas.microsoft.com/office/drawing/2014/chart" uri="{C3380CC4-5D6E-409C-BE32-E72D297353CC}">
              <c16:uniqueId val="{00000008-1FB1-43BC-AC2D-4DEEB40EACEB}"/>
            </c:ext>
          </c:extLst>
        </c:ser>
        <c:ser>
          <c:idx val="1"/>
          <c:order val="1"/>
          <c:spPr>
            <a:solidFill>
              <a:srgbClr val="99CC00"/>
            </a:solidFill>
            <a:ln w="12700">
              <a:solidFill>
                <a:srgbClr val="000000"/>
              </a:solidFill>
              <a:prstDash val="solid"/>
            </a:ln>
            <a:effectLst>
              <a:outerShdw dist="35921" dir="2700000" algn="br">
                <a:srgbClr val="000000"/>
              </a:outerShdw>
            </a:effectLst>
          </c:spPr>
          <c:invertIfNegative val="0"/>
          <c:dPt>
            <c:idx val="0"/>
            <c:invertIfNegative val="0"/>
            <c:bubble3D val="0"/>
            <c:spPr>
              <a:solidFill>
                <a:srgbClr val="0000FF"/>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A-1FB1-43BC-AC2D-4DEEB40EACEB}"/>
              </c:ext>
            </c:extLst>
          </c:dPt>
          <c:dPt>
            <c:idx val="1"/>
            <c:invertIfNegative val="0"/>
            <c:bubble3D val="0"/>
            <c:spPr>
              <a:solidFill>
                <a:srgbClr val="FF66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C-1FB1-43BC-AC2D-4DEEB40EACEB}"/>
              </c:ext>
            </c:extLst>
          </c:dPt>
          <c:dPt>
            <c:idx val="2"/>
            <c:invertIfNegative val="0"/>
            <c:bubble3D val="0"/>
            <c:spPr>
              <a:solidFill>
                <a:srgbClr val="FF66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E-1FB1-43BC-AC2D-4DEEB40EACEB}"/>
              </c:ext>
            </c:extLst>
          </c:dPt>
          <c:dPt>
            <c:idx val="3"/>
            <c:invertIfNegative val="0"/>
            <c:bubble3D val="0"/>
            <c:spPr>
              <a:solidFill>
                <a:srgbClr val="0000FF"/>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10-1FB1-43BC-AC2D-4DEEB40EACEB}"/>
              </c:ext>
            </c:extLst>
          </c:dPt>
          <c:dLbls>
            <c:dLbl>
              <c:idx val="0"/>
              <c:tx>
                <c:rich>
                  <a:bodyPr/>
                  <a:lstStyle/>
                  <a:p>
                    <a:pPr>
                      <a:defRPr sz="925" b="1" i="0" u="none" strike="noStrike" baseline="0">
                        <a:solidFill>
                          <a:srgbClr val="FFFFFF"/>
                        </a:solidFill>
                        <a:latin typeface="Arial"/>
                        <a:ea typeface="Arial"/>
                        <a:cs typeface="Arial"/>
                      </a:defRPr>
                    </a:pPr>
                    <a:r>
                      <a:rPr lang="en-US"/>
                      <a:t>Differential
Value</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FB1-43BC-AC2D-4DEEB40EACEB}"/>
                </c:ext>
              </c:extLst>
            </c:dLbl>
            <c:dLbl>
              <c:idx val="1"/>
              <c:tx>
                <c:rich>
                  <a:bodyPr/>
                  <a:lstStyle/>
                  <a:p>
                    <a:pPr>
                      <a:defRPr sz="925" b="1" i="0" u="none" strike="noStrike" baseline="0">
                        <a:solidFill>
                          <a:srgbClr val="FFFFFF"/>
                        </a:solidFill>
                        <a:latin typeface="Arial"/>
                        <a:ea typeface="Arial"/>
                        <a:cs typeface="Arial"/>
                      </a:defRPr>
                    </a:pPr>
                    <a:r>
                      <a:rPr lang="en-US"/>
                      <a:t>Risks</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FB1-43BC-AC2D-4DEEB40EACEB}"/>
                </c:ext>
              </c:extLst>
            </c:dLbl>
            <c:dLbl>
              <c:idx val="2"/>
              <c:layout>
                <c:manualLayout>
                  <c:x val="9.0338495077525835E-4"/>
                  <c:y val="-2.4467843584227529E-3"/>
                </c:manualLayout>
              </c:layout>
              <c:tx>
                <c:rich>
                  <a:bodyPr/>
                  <a:lstStyle/>
                  <a:p>
                    <a:pPr>
                      <a:defRPr sz="850" b="1" i="0" u="none" strike="noStrike" baseline="0">
                        <a:solidFill>
                          <a:srgbClr val="FFFFFF"/>
                        </a:solidFill>
                        <a:latin typeface="Arial"/>
                        <a:ea typeface="Arial"/>
                        <a:cs typeface="Arial"/>
                      </a:defRPr>
                    </a:pPr>
                    <a:r>
                      <a:rPr lang="en-US"/>
                      <a:t>Risks</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FB1-43BC-AC2D-4DEEB40EACEB}"/>
                </c:ext>
              </c:extLst>
            </c:dLbl>
            <c:dLbl>
              <c:idx val="3"/>
              <c:tx>
                <c:rich>
                  <a:bodyPr/>
                  <a:lstStyle/>
                  <a:p>
                    <a:pPr>
                      <a:defRPr sz="925" b="1" i="0" u="none" strike="noStrike" baseline="0">
                        <a:solidFill>
                          <a:srgbClr val="FFFFFF"/>
                        </a:solidFill>
                        <a:latin typeface="Arial"/>
                        <a:ea typeface="Arial"/>
                        <a:cs typeface="Arial"/>
                      </a:defRPr>
                    </a:pPr>
                    <a:r>
                      <a:rPr lang="en-US"/>
                      <a:t>Differential
Value</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FB1-43BC-AC2D-4DEEB40EACEB}"/>
                </c:ext>
              </c:extLst>
            </c:dLbl>
            <c:dLbl>
              <c:idx val="4"/>
              <c:tx>
                <c:rich>
                  <a:bodyPr/>
                  <a:lstStyle/>
                  <a:p>
                    <a:pPr>
                      <a:defRPr sz="925" b="1" i="0" u="none" strike="noStrike" baseline="0">
                        <a:solidFill>
                          <a:srgbClr val="000000"/>
                        </a:solidFill>
                        <a:latin typeface="Arial"/>
                        <a:ea typeface="Arial"/>
                        <a:cs typeface="Arial"/>
                      </a:defRPr>
                    </a:pPr>
                    <a:r>
                      <a:rPr lang="en-SG"/>
                      <a:t>Fixed
Costs</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FB1-43BC-AC2D-4DEEB40EACEB}"/>
                </c:ext>
              </c:extLst>
            </c:dLbl>
            <c:spPr>
              <a:noFill/>
              <a:ln w="25400">
                <a:noFill/>
              </a:ln>
            </c:spPr>
            <c:txPr>
              <a:bodyPr wrap="square" lIns="38100" tIns="19050" rIns="38100" bIns="19050" anchor="ctr">
                <a:spAutoFit/>
              </a:bodyPr>
              <a:lstStyle/>
              <a:p>
                <a:pPr>
                  <a:defRPr sz="850" b="1"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'Figure 11.11'!$AQ$4:$AQ$7</c:f>
              <c:numCache>
                <c:formatCode>_("$"* #,##0_);_("$"* \(#,##0\);_("$"* "-"??_);_(@_)</c:formatCode>
                <c:ptCount val="4"/>
                <c:pt idx="0">
                  <c:v>25000</c:v>
                </c:pt>
                <c:pt idx="1">
                  <c:v>5000</c:v>
                </c:pt>
                <c:pt idx="2">
                  <c:v>0</c:v>
                </c:pt>
                <c:pt idx="3">
                  <c:v>50000</c:v>
                </c:pt>
              </c:numCache>
            </c:numRef>
          </c:val>
          <c:extLst>
            <c:ext xmlns:c16="http://schemas.microsoft.com/office/drawing/2014/chart" uri="{C3380CC4-5D6E-409C-BE32-E72D297353CC}">
              <c16:uniqueId val="{00000012-1FB1-43BC-AC2D-4DEEB40EACEB}"/>
            </c:ext>
          </c:extLst>
        </c:ser>
        <c:ser>
          <c:idx val="2"/>
          <c:order val="2"/>
          <c:spPr>
            <a:solidFill>
              <a:srgbClr val="FFFFFF"/>
            </a:solidFill>
            <a:ln w="12700">
              <a:solidFill>
                <a:srgbClr val="000000"/>
              </a:solidFill>
              <a:prstDash val="solid"/>
            </a:ln>
            <a:effectLst>
              <a:outerShdw dist="35921" dir="2700000" algn="br">
                <a:srgbClr val="000000"/>
              </a:outerShdw>
            </a:effectLst>
          </c:spPr>
          <c:invertIfNegative val="0"/>
          <c:dPt>
            <c:idx val="0"/>
            <c:invertIfNegative val="0"/>
            <c:bubble3D val="0"/>
            <c:spPr>
              <a:solidFill>
                <a:srgbClr val="339966"/>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14-1FB1-43BC-AC2D-4DEEB40EACEB}"/>
              </c:ext>
            </c:extLst>
          </c:dPt>
          <c:dPt>
            <c:idx val="1"/>
            <c:invertIfNegative val="0"/>
            <c:bubble3D val="0"/>
            <c:spPr>
              <a:solidFill>
                <a:srgbClr val="00CE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16-1FB1-43BC-AC2D-4DEEB40EACEB}"/>
              </c:ext>
            </c:extLst>
          </c:dPt>
          <c:dPt>
            <c:idx val="2"/>
            <c:invertIfNegative val="0"/>
            <c:bubble3D val="0"/>
            <c:spPr>
              <a:solidFill>
                <a:srgbClr val="00CE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18-1FB1-43BC-AC2D-4DEEB40EACEB}"/>
              </c:ext>
            </c:extLst>
          </c:dPt>
          <c:dPt>
            <c:idx val="4"/>
            <c:invertIfNegative val="0"/>
            <c:bubble3D val="0"/>
            <c:spPr>
              <a:solidFill>
                <a:srgbClr val="0000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1A-1FB1-43BC-AC2D-4DEEB40EACEB}"/>
              </c:ext>
            </c:extLst>
          </c:dPt>
          <c:dLbls>
            <c:dLbl>
              <c:idx val="0"/>
              <c:delete val="1"/>
              <c:extLst>
                <c:ext xmlns:c15="http://schemas.microsoft.com/office/drawing/2012/chart" uri="{CE6537A1-D6FC-4f65-9D91-7224C49458BB}"/>
                <c:ext xmlns:c16="http://schemas.microsoft.com/office/drawing/2014/chart" uri="{C3380CC4-5D6E-409C-BE32-E72D297353CC}">
                  <c16:uniqueId val="{00000014-1FB1-43BC-AC2D-4DEEB40EACEB}"/>
                </c:ext>
              </c:extLst>
            </c:dLbl>
            <c:dLbl>
              <c:idx val="1"/>
              <c:tx>
                <c:rich>
                  <a:bodyPr/>
                  <a:lstStyle/>
                  <a:p>
                    <a:pPr>
                      <a:defRPr sz="925" b="1" i="0" u="none" strike="noStrike" baseline="0">
                        <a:solidFill>
                          <a:srgbClr val="FFFFFF"/>
                        </a:solidFill>
                        <a:latin typeface="Arial"/>
                        <a:ea typeface="Arial"/>
                        <a:cs typeface="Arial"/>
                      </a:defRPr>
                    </a:pPr>
                    <a:r>
                      <a:rPr lang="en-US"/>
                      <a:t>Contribution
Margin</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FB1-43BC-AC2D-4DEEB40EACEB}"/>
                </c:ext>
              </c:extLst>
            </c:dLbl>
            <c:dLbl>
              <c:idx val="2"/>
              <c:tx>
                <c:rich>
                  <a:bodyPr/>
                  <a:lstStyle/>
                  <a:p>
                    <a:pPr>
                      <a:defRPr sz="925" b="1" i="0" u="none" strike="noStrike" baseline="0">
                        <a:solidFill>
                          <a:srgbClr val="FFFFFF"/>
                        </a:solidFill>
                        <a:latin typeface="Arial"/>
                        <a:ea typeface="Arial"/>
                        <a:cs typeface="Arial"/>
                      </a:defRPr>
                    </a:pPr>
                    <a:r>
                      <a:rPr lang="en-US"/>
                      <a:t>Contribution
Margin</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FB1-43BC-AC2D-4DEEB40EACEB}"/>
                </c:ext>
              </c:extLst>
            </c:dLbl>
            <c:dLbl>
              <c:idx val="3"/>
              <c:delete val="1"/>
              <c:extLst>
                <c:ext xmlns:c15="http://schemas.microsoft.com/office/drawing/2012/chart" uri="{CE6537A1-D6FC-4f65-9D91-7224C49458BB}"/>
                <c:ext xmlns:c16="http://schemas.microsoft.com/office/drawing/2014/chart" uri="{C3380CC4-5D6E-409C-BE32-E72D297353CC}">
                  <c16:uniqueId val="{0000001B-1FB1-43BC-AC2D-4DEEB40EACEB}"/>
                </c:ext>
              </c:extLst>
            </c:dLbl>
            <c:dLbl>
              <c:idx val="4"/>
              <c:layout>
                <c:manualLayout>
                  <c:xMode val="edge"/>
                  <c:yMode val="edge"/>
                  <c:x val="0.3261059490298529"/>
                  <c:y val="0.4436285128210038"/>
                </c:manualLayout>
              </c:layout>
              <c:tx>
                <c:rich>
                  <a:bodyPr/>
                  <a:lstStyle/>
                  <a:p>
                    <a:pPr>
                      <a:defRPr sz="850" b="1" i="0" u="none" strike="noStrike" baseline="0">
                        <a:solidFill>
                          <a:srgbClr val="FFFFFF"/>
                        </a:solidFill>
                        <a:latin typeface="Arial"/>
                        <a:ea typeface="Arial"/>
                        <a:cs typeface="Arial"/>
                      </a:defRPr>
                    </a:pPr>
                    <a:r>
                      <a:rPr lang="en-SG"/>
                      <a:t>Project 
Margin</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1FB1-43BC-AC2D-4DEEB40EACEB}"/>
                </c:ext>
              </c:extLst>
            </c:dLbl>
            <c:spPr>
              <a:noFill/>
              <a:ln w="25400">
                <a:noFill/>
              </a:ln>
            </c:spPr>
            <c:txPr>
              <a:bodyPr wrap="square" lIns="38100" tIns="19050" rIns="38100" bIns="19050" anchor="ctr">
                <a:spAutoFit/>
              </a:bodyPr>
              <a:lstStyle/>
              <a:p>
                <a:pPr>
                  <a:defRPr sz="85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11.11'!$AR$4:$AR$7</c:f>
              <c:numCache>
                <c:formatCode>_("$"* #,##0_);_("$"* \(#,##0\);_("$"* "-"??_);_(@_)</c:formatCode>
                <c:ptCount val="4"/>
                <c:pt idx="1">
                  <c:v>40000</c:v>
                </c:pt>
                <c:pt idx="2">
                  <c:v>50000</c:v>
                </c:pt>
              </c:numCache>
            </c:numRef>
          </c:val>
          <c:extLst>
            <c:ext xmlns:c16="http://schemas.microsoft.com/office/drawing/2014/chart" uri="{C3380CC4-5D6E-409C-BE32-E72D297353CC}">
              <c16:uniqueId val="{0000001C-1FB1-43BC-AC2D-4DEEB40EACEB}"/>
            </c:ext>
          </c:extLst>
        </c:ser>
        <c:ser>
          <c:idx val="3"/>
          <c:order val="5"/>
          <c:spPr>
            <a:solidFill>
              <a:srgbClr val="FFFFFF"/>
            </a:solidFill>
            <a:ln w="12700">
              <a:solidFill>
                <a:srgbClr val="000000"/>
              </a:solidFill>
              <a:prstDash val="solid"/>
            </a:ln>
          </c:spPr>
          <c:invertIfNegative val="0"/>
          <c:dPt>
            <c:idx val="1"/>
            <c:invertIfNegative val="0"/>
            <c:bubble3D val="0"/>
            <c:spPr>
              <a:solidFill>
                <a:srgbClr val="339966"/>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1E-1FB1-43BC-AC2D-4DEEB40EACEB}"/>
              </c:ext>
            </c:extLst>
          </c:dPt>
          <c:dLbls>
            <c:dLbl>
              <c:idx val="0"/>
              <c:delete val="1"/>
              <c:extLst>
                <c:ext xmlns:c15="http://schemas.microsoft.com/office/drawing/2012/chart" uri="{CE6537A1-D6FC-4f65-9D91-7224C49458BB}"/>
                <c:ext xmlns:c16="http://schemas.microsoft.com/office/drawing/2014/chart" uri="{C3380CC4-5D6E-409C-BE32-E72D297353CC}">
                  <c16:uniqueId val="{0000001F-1FB1-43BC-AC2D-4DEEB40EACEB}"/>
                </c:ext>
              </c:extLst>
            </c:dLbl>
            <c:dLbl>
              <c:idx val="1"/>
              <c:tx>
                <c:rich>
                  <a:bodyPr/>
                  <a:lstStyle/>
                  <a:p>
                    <a:pPr>
                      <a:defRPr sz="925" b="1" i="0" u="none" strike="noStrike" baseline="0">
                        <a:solidFill>
                          <a:srgbClr val="FFFFFF"/>
                        </a:solidFill>
                        <a:latin typeface="Arial"/>
                        <a:ea typeface="Arial"/>
                        <a:cs typeface="Arial"/>
                      </a:defRPr>
                    </a:pPr>
                    <a:r>
                      <a:rPr lang="en-US"/>
                      <a:t>Opportunity
Costs</a:t>
                    </a:r>
                  </a:p>
                </c:rich>
              </c:tx>
              <c:spPr>
                <a:noFill/>
                <a:ln w="25400">
                  <a:noFill/>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FB1-43BC-AC2D-4DEEB40EACEB}"/>
                </c:ext>
              </c:extLst>
            </c:dLbl>
            <c:dLbl>
              <c:idx val="2"/>
              <c:delete val="1"/>
              <c:extLst>
                <c:ext xmlns:c15="http://schemas.microsoft.com/office/drawing/2012/chart" uri="{CE6537A1-D6FC-4f65-9D91-7224C49458BB}"/>
                <c:ext xmlns:c16="http://schemas.microsoft.com/office/drawing/2014/chart" uri="{C3380CC4-5D6E-409C-BE32-E72D297353CC}">
                  <c16:uniqueId val="{00000020-1FB1-43BC-AC2D-4DEEB40EACEB}"/>
                </c:ext>
              </c:extLst>
            </c:dLbl>
            <c:dLbl>
              <c:idx val="3"/>
              <c:delete val="1"/>
              <c:extLst>
                <c:ext xmlns:c15="http://schemas.microsoft.com/office/drawing/2012/chart" uri="{CE6537A1-D6FC-4f65-9D91-7224C49458BB}"/>
                <c:ext xmlns:c16="http://schemas.microsoft.com/office/drawing/2014/chart" uri="{C3380CC4-5D6E-409C-BE32-E72D297353CC}">
                  <c16:uniqueId val="{00000021-1FB1-43BC-AC2D-4DEEB40EACEB}"/>
                </c:ext>
              </c:extLst>
            </c:dLbl>
            <c:spPr>
              <a:noFill/>
              <a:ln w="25400">
                <a:noFill/>
              </a:ln>
            </c:spPr>
            <c:txPr>
              <a:bodyPr wrap="square" lIns="38100" tIns="19050" rIns="38100" bIns="19050" anchor="ctr">
                <a:spAutoFit/>
              </a:bodyPr>
              <a:lstStyle/>
              <a:p>
                <a:pPr>
                  <a:defRPr sz="925"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'Figure 11.11'!$AS$4:$AS$7</c:f>
              <c:numCache>
                <c:formatCode>_("$"* #,##0_);_("$"* \(#,##0\);_("$"* "-"??_);_(@_)</c:formatCode>
                <c:ptCount val="4"/>
                <c:pt idx="1">
                  <c:v>10000</c:v>
                </c:pt>
              </c:numCache>
            </c:numRef>
          </c:val>
          <c:extLst>
            <c:ext xmlns:c16="http://schemas.microsoft.com/office/drawing/2014/chart" uri="{C3380CC4-5D6E-409C-BE32-E72D297353CC}">
              <c16:uniqueId val="{00000022-1FB1-43BC-AC2D-4DEEB40EACEB}"/>
            </c:ext>
          </c:extLst>
        </c:ser>
        <c:dLbls>
          <c:showLegendKey val="0"/>
          <c:showVal val="0"/>
          <c:showCatName val="1"/>
          <c:showSerName val="0"/>
          <c:showPercent val="0"/>
          <c:showBubbleSize val="0"/>
        </c:dLbls>
        <c:gapWidth val="150"/>
        <c:overlap val="100"/>
        <c:axId val="439606912"/>
        <c:axId val="439607304"/>
      </c:barChart>
      <c:lineChart>
        <c:grouping val="standard"/>
        <c:varyColors val="0"/>
        <c:ser>
          <c:idx val="7"/>
          <c:order val="3"/>
          <c:spPr>
            <a:ln w="38100">
              <a:solidFill>
                <a:srgbClr val="000000"/>
              </a:solidFill>
              <a:prstDash val="lgDashDot"/>
            </a:ln>
          </c:spPr>
          <c:marker>
            <c:symbol val="none"/>
          </c:marker>
          <c:dPt>
            <c:idx val="2"/>
            <c:bubble3D val="0"/>
            <c:spPr>
              <a:ln w="28575">
                <a:noFill/>
              </a:ln>
            </c:spPr>
            <c:extLst>
              <c:ext xmlns:c16="http://schemas.microsoft.com/office/drawing/2014/chart" uri="{C3380CC4-5D6E-409C-BE32-E72D297353CC}">
                <c16:uniqueId val="{00000024-1FB1-43BC-AC2D-4DEEB40EACEB}"/>
              </c:ext>
            </c:extLst>
          </c:dPt>
          <c:dPt>
            <c:idx val="4"/>
            <c:bubble3D val="0"/>
            <c:spPr>
              <a:ln w="38100">
                <a:solidFill>
                  <a:srgbClr val="FF9900"/>
                </a:solidFill>
                <a:prstDash val="solid"/>
              </a:ln>
            </c:spPr>
            <c:extLst>
              <c:ext xmlns:c16="http://schemas.microsoft.com/office/drawing/2014/chart" uri="{C3380CC4-5D6E-409C-BE32-E72D297353CC}">
                <c16:uniqueId val="{00000026-1FB1-43BC-AC2D-4DEEB40EACEB}"/>
              </c:ext>
            </c:extLst>
          </c:dPt>
          <c:dLbls>
            <c:dLbl>
              <c:idx val="1"/>
              <c:delete val="1"/>
              <c:extLst>
                <c:ext xmlns:c15="http://schemas.microsoft.com/office/drawing/2012/chart" uri="{CE6537A1-D6FC-4f65-9D91-7224C49458BB}"/>
                <c:ext xmlns:c16="http://schemas.microsoft.com/office/drawing/2014/chart" uri="{C3380CC4-5D6E-409C-BE32-E72D297353CC}">
                  <c16:uniqueId val="{00000027-1FB1-43BC-AC2D-4DEEB40EACEB}"/>
                </c:ext>
              </c:extLst>
            </c:dLbl>
            <c:dLbl>
              <c:idx val="2"/>
              <c:delete val="1"/>
              <c:extLst>
                <c:ext xmlns:c15="http://schemas.microsoft.com/office/drawing/2012/chart" uri="{CE6537A1-D6FC-4f65-9D91-7224C49458BB}"/>
                <c:ext xmlns:c16="http://schemas.microsoft.com/office/drawing/2014/chart" uri="{C3380CC4-5D6E-409C-BE32-E72D297353CC}">
                  <c16:uniqueId val="{00000024-1FB1-43BC-AC2D-4DEEB40EACEB}"/>
                </c:ext>
              </c:extLst>
            </c:dLbl>
            <c:dLbl>
              <c:idx val="3"/>
              <c:layout>
                <c:manualLayout>
                  <c:x val="-0.1801626931445835"/>
                  <c:y val="-7.3330872678332958E-3"/>
                </c:manualLayout>
              </c:layout>
              <c:tx>
                <c:strRef>
                  <c:f>'Figure 11.11'!$AX$3</c:f>
                  <c:strCache>
                    <c:ptCount val="1"/>
                    <c:pt idx="0">
                      <c:v>Best Alternative Price</c:v>
                    </c:pt>
                  </c:strCache>
                </c:strRef>
              </c:tx>
              <c:spPr>
                <a:solidFill>
                  <a:srgbClr val="FFFFFF"/>
                </a:solidFill>
                <a:ln w="3175">
                  <a:solidFill>
                    <a:srgbClr val="000000"/>
                  </a:solidFill>
                  <a:prstDash val="solid"/>
                </a:ln>
                <a:effectLst>
                  <a:outerShdw dist="35921" dir="2700000" algn="br">
                    <a:srgbClr val="000000"/>
                  </a:outerShdw>
                </a:effectLst>
              </c:spPr>
              <c:txPr>
                <a:bodyPr/>
                <a:lstStyle/>
                <a:p>
                  <a:pPr>
                    <a:defRPr sz="925" b="1" i="0" u="none" strike="noStrike" baseline="0">
                      <a:solidFill>
                        <a:srgbClr val="000000"/>
                      </a:solidFill>
                      <a:latin typeface="Arial"/>
                      <a:ea typeface="Arial"/>
                      <a:cs typeface="Arial"/>
                    </a:defRPr>
                  </a:pPr>
                  <a:endParaRPr lang="en-US"/>
                </a:p>
              </c:txPr>
              <c:dLblPos val="r"/>
              <c:showLegendKey val="0"/>
              <c:showVal val="0"/>
              <c:showCatName val="0"/>
              <c:showSerName val="0"/>
              <c:showPercent val="0"/>
              <c:showBubbleSize val="0"/>
              <c:extLst>
                <c:ext xmlns:c15="http://schemas.microsoft.com/office/drawing/2012/chart" uri="{CE6537A1-D6FC-4f65-9D91-7224C49458BB}">
                  <c15:dlblFieldTable>
                    <c15:dlblFTEntry>
                      <c15:txfldGUID>{6BBBD703-7A05-4769-9654-72F9A44F7F7B}</c15:txfldGUID>
                      <c15:f>'Figure 11.11'!$AX$3</c15:f>
                      <c15:dlblFieldTableCache>
                        <c:ptCount val="1"/>
                        <c:pt idx="0">
                          <c:v>Best Alternative Price</c:v>
                        </c:pt>
                      </c15:dlblFieldTableCache>
                    </c15:dlblFTEntry>
                  </c15:dlblFieldTable>
                  <c15:showDataLabelsRange val="0"/>
                </c:ext>
                <c:ext xmlns:c16="http://schemas.microsoft.com/office/drawing/2014/chart" uri="{C3380CC4-5D6E-409C-BE32-E72D297353CC}">
                  <c16:uniqueId val="{00000028-1FB1-43BC-AC2D-4DEEB40EACEB}"/>
                </c:ext>
              </c:extLst>
            </c:dLbl>
            <c:dLbl>
              <c:idx val="4"/>
              <c:delete val="1"/>
              <c:extLst>
                <c:ext xmlns:c15="http://schemas.microsoft.com/office/drawing/2012/chart" uri="{CE6537A1-D6FC-4f65-9D91-7224C49458BB}"/>
                <c:ext xmlns:c16="http://schemas.microsoft.com/office/drawing/2014/chart" uri="{C3380CC4-5D6E-409C-BE32-E72D297353CC}">
                  <c16:uniqueId val="{00000026-1FB1-43BC-AC2D-4DEEB40EACEB}"/>
                </c:ext>
              </c:extLst>
            </c:dLbl>
            <c:spPr>
              <a:noFill/>
              <a:ln w="25400">
                <a:noFill/>
              </a:ln>
            </c:spPr>
            <c:txPr>
              <a:bodyPr wrap="square" lIns="38100" tIns="19050" rIns="38100" bIns="19050" anchor="ctr">
                <a:spAutoFit/>
              </a:bodyPr>
              <a:lstStyle/>
              <a:p>
                <a:pPr>
                  <a:defRPr sz="925"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'Figure 11.11'!$AX$4:$AX$7</c:f>
              <c:numCache>
                <c:formatCode>_("$"* #,##0_);_("$"* \(#,##0\);_("$"* "-"??_);_(@_)</c:formatCode>
                <c:ptCount val="4"/>
                <c:pt idx="1">
                  <c:v>85000</c:v>
                </c:pt>
                <c:pt idx="2">
                  <c:v>85000</c:v>
                </c:pt>
                <c:pt idx="3">
                  <c:v>85000</c:v>
                </c:pt>
              </c:numCache>
            </c:numRef>
          </c:val>
          <c:smooth val="0"/>
          <c:extLst>
            <c:ext xmlns:c16="http://schemas.microsoft.com/office/drawing/2014/chart" uri="{C3380CC4-5D6E-409C-BE32-E72D297353CC}">
              <c16:uniqueId val="{00000029-1FB1-43BC-AC2D-4DEEB40EACEB}"/>
            </c:ext>
          </c:extLst>
        </c:ser>
        <c:ser>
          <c:idx val="4"/>
          <c:order val="4"/>
          <c:spPr>
            <a:ln w="12700">
              <a:solidFill>
                <a:srgbClr val="800080"/>
              </a:solidFill>
              <a:prstDash val="solid"/>
            </a:ln>
          </c:spPr>
          <c:marker>
            <c:symbol val="star"/>
            <c:size val="5"/>
            <c:spPr>
              <a:noFill/>
              <a:ln>
                <a:solidFill>
                  <a:srgbClr val="800080"/>
                </a:solidFill>
                <a:prstDash val="solid"/>
              </a:ln>
            </c:spPr>
          </c:marker>
          <c:dPt>
            <c:idx val="0"/>
            <c:marker>
              <c:symbol val="none"/>
            </c:marker>
            <c:bubble3D val="0"/>
            <c:extLst>
              <c:ext xmlns:c16="http://schemas.microsoft.com/office/drawing/2014/chart" uri="{C3380CC4-5D6E-409C-BE32-E72D297353CC}">
                <c16:uniqueId val="{0000002A-1FB1-43BC-AC2D-4DEEB40EACEB}"/>
              </c:ext>
            </c:extLst>
          </c:dPt>
          <c:dPt>
            <c:idx val="1"/>
            <c:marker>
              <c:symbol val="none"/>
            </c:marker>
            <c:bubble3D val="0"/>
            <c:spPr>
              <a:ln w="38100">
                <a:solidFill>
                  <a:srgbClr val="000000"/>
                </a:solidFill>
                <a:prstDash val="lgDashDot"/>
              </a:ln>
            </c:spPr>
            <c:extLst>
              <c:ext xmlns:c16="http://schemas.microsoft.com/office/drawing/2014/chart" uri="{C3380CC4-5D6E-409C-BE32-E72D297353CC}">
                <c16:uniqueId val="{0000002C-1FB1-43BC-AC2D-4DEEB40EACEB}"/>
              </c:ext>
            </c:extLst>
          </c:dPt>
          <c:dPt>
            <c:idx val="2"/>
            <c:marker>
              <c:symbol val="none"/>
            </c:marker>
            <c:bubble3D val="0"/>
            <c:spPr>
              <a:ln w="28575">
                <a:noFill/>
              </a:ln>
            </c:spPr>
            <c:extLst>
              <c:ext xmlns:c16="http://schemas.microsoft.com/office/drawing/2014/chart" uri="{C3380CC4-5D6E-409C-BE32-E72D297353CC}">
                <c16:uniqueId val="{0000002E-1FB1-43BC-AC2D-4DEEB40EACEB}"/>
              </c:ext>
            </c:extLst>
          </c:dPt>
          <c:dLbls>
            <c:dLbl>
              <c:idx val="0"/>
              <c:delete val="1"/>
              <c:extLst>
                <c:ext xmlns:c15="http://schemas.microsoft.com/office/drawing/2012/chart" uri="{CE6537A1-D6FC-4f65-9D91-7224C49458BB}"/>
                <c:ext xmlns:c16="http://schemas.microsoft.com/office/drawing/2014/chart" uri="{C3380CC4-5D6E-409C-BE32-E72D297353CC}">
                  <c16:uniqueId val="{0000002A-1FB1-43BC-AC2D-4DEEB40EACEB}"/>
                </c:ext>
              </c:extLst>
            </c:dLbl>
            <c:dLbl>
              <c:idx val="1"/>
              <c:layout>
                <c:manualLayout>
                  <c:x val="-0.16726295597455479"/>
                  <c:y val="-9.9325660685545381E-2"/>
                </c:manualLayout>
              </c:layout>
              <c:tx>
                <c:rich>
                  <a:bodyPr/>
                  <a:lstStyle/>
                  <a:p>
                    <a:pPr>
                      <a:defRPr sz="925" b="1" i="0" u="none" strike="noStrike" baseline="0">
                        <a:solidFill>
                          <a:srgbClr val="000000"/>
                        </a:solidFill>
                        <a:latin typeface="Arial"/>
                        <a:ea typeface="Arial"/>
                        <a:cs typeface="Arial"/>
                      </a:defRPr>
                    </a:pPr>
                    <a:r>
                      <a:rPr lang="en-US"/>
                      <a:t>Nirwana Price Adjusted for
Opportunity Cost</a:t>
                    </a:r>
                  </a:p>
                </c:rich>
              </c:tx>
              <c:spPr>
                <a:solidFill>
                  <a:srgbClr val="FFFFFF"/>
                </a:solidFill>
                <a:ln w="3175">
                  <a:solidFill>
                    <a:srgbClr val="000000"/>
                  </a:solidFill>
                  <a:prstDash val="solid"/>
                </a:ln>
                <a:effectLst>
                  <a:outerShdw dist="35921" dir="2700000" algn="br">
                    <a:srgbClr val="000000"/>
                  </a:outerShdw>
                </a:effectLst>
              </c:spPr>
              <c:dLblPos val="r"/>
              <c:showLegendKey val="0"/>
              <c:showVal val="0"/>
              <c:showCatName val="0"/>
              <c:showSerName val="0"/>
              <c:showPercent val="0"/>
              <c:showBubbleSize val="0"/>
              <c:extLst>
                <c:ext xmlns:c15="http://schemas.microsoft.com/office/drawing/2012/chart" uri="{CE6537A1-D6FC-4f65-9D91-7224C49458BB}">
                  <c15:layout>
                    <c:manualLayout>
                      <c:w val="0.17069560652744495"/>
                      <c:h val="8.11481309450343E-2"/>
                    </c:manualLayout>
                  </c15:layout>
                </c:ext>
                <c:ext xmlns:c16="http://schemas.microsoft.com/office/drawing/2014/chart" uri="{C3380CC4-5D6E-409C-BE32-E72D297353CC}">
                  <c16:uniqueId val="{0000002C-1FB1-43BC-AC2D-4DEEB40EACEB}"/>
                </c:ext>
              </c:extLst>
            </c:dLbl>
            <c:dLbl>
              <c:idx val="2"/>
              <c:delete val="1"/>
              <c:extLst>
                <c:ext xmlns:c15="http://schemas.microsoft.com/office/drawing/2012/chart" uri="{CE6537A1-D6FC-4f65-9D91-7224C49458BB}"/>
                <c:ext xmlns:c16="http://schemas.microsoft.com/office/drawing/2014/chart" uri="{C3380CC4-5D6E-409C-BE32-E72D297353CC}">
                  <c16:uniqueId val="{0000002E-1FB1-43BC-AC2D-4DEEB40EACEB}"/>
                </c:ext>
              </c:extLst>
            </c:dLbl>
            <c:spPr>
              <a:noFill/>
              <a:ln w="25400">
                <a:noFill/>
              </a:ln>
            </c:spPr>
            <c:txPr>
              <a:bodyPr wrap="square" lIns="38100" tIns="19050" rIns="38100" bIns="19050" anchor="ctr">
                <a:spAutoFit/>
              </a:bodyPr>
              <a:lstStyle/>
              <a:p>
                <a:pPr>
                  <a:defRPr sz="925" b="0" i="0" u="none" strike="noStrike" baseline="0">
                    <a:solidFill>
                      <a:srgbClr val="000000"/>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val>
            <c:numRef>
              <c:f>'Figure 11.11'!$AW$4:$AW$6</c:f>
              <c:numCache>
                <c:formatCode>_("$"* #,##0_);_("$"* \(#,##0\);_("$"* "-"??_);_(@_)</c:formatCode>
                <c:ptCount val="3"/>
                <c:pt idx="0">
                  <c:v>80000</c:v>
                </c:pt>
                <c:pt idx="1">
                  <c:v>80000</c:v>
                </c:pt>
                <c:pt idx="2">
                  <c:v>80000</c:v>
                </c:pt>
              </c:numCache>
            </c:numRef>
          </c:val>
          <c:smooth val="0"/>
          <c:extLst>
            <c:ext xmlns:c16="http://schemas.microsoft.com/office/drawing/2014/chart" uri="{C3380CC4-5D6E-409C-BE32-E72D297353CC}">
              <c16:uniqueId val="{0000002F-1FB1-43BC-AC2D-4DEEB40EACEB}"/>
            </c:ext>
          </c:extLst>
        </c:ser>
        <c:dLbls>
          <c:showLegendKey val="0"/>
          <c:showVal val="0"/>
          <c:showCatName val="1"/>
          <c:showSerName val="0"/>
          <c:showPercent val="0"/>
          <c:showBubbleSize val="0"/>
        </c:dLbls>
        <c:marker val="1"/>
        <c:smooth val="0"/>
        <c:axId val="439612008"/>
        <c:axId val="439608088"/>
      </c:lineChart>
      <c:catAx>
        <c:axId val="439606912"/>
        <c:scaling>
          <c:orientation val="minMax"/>
        </c:scaling>
        <c:delete val="1"/>
        <c:axPos val="b"/>
        <c:majorTickMark val="out"/>
        <c:minorTickMark val="none"/>
        <c:tickLblPos val="nextTo"/>
        <c:crossAx val="439607304"/>
        <c:crosses val="autoZero"/>
        <c:auto val="1"/>
        <c:lblAlgn val="ctr"/>
        <c:lblOffset val="100"/>
        <c:noMultiLvlLbl val="0"/>
      </c:catAx>
      <c:valAx>
        <c:axId val="439607304"/>
        <c:scaling>
          <c:orientation val="minMax"/>
        </c:scaling>
        <c:delete val="0"/>
        <c:axPos val="l"/>
        <c:majorGridlines>
          <c:spPr>
            <a:ln w="3175">
              <a:solidFill>
                <a:srgbClr val="000000"/>
              </a:solidFill>
              <a:prstDash val="solid"/>
            </a:ln>
          </c:spPr>
        </c:majorGridlines>
        <c:numFmt formatCode="_(&quot;$&quot;* #,##0_);_(&quot;$&quot;* \(#,##0\);_(&quot;$&quot;* &quot;-&quot;??_);_(@_)"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en-US"/>
          </a:p>
        </c:txPr>
        <c:crossAx val="439606912"/>
        <c:crosses val="autoZero"/>
        <c:crossBetween val="between"/>
      </c:valAx>
      <c:catAx>
        <c:axId val="439612008"/>
        <c:scaling>
          <c:orientation val="minMax"/>
        </c:scaling>
        <c:delete val="1"/>
        <c:axPos val="b"/>
        <c:majorTickMark val="out"/>
        <c:minorTickMark val="none"/>
        <c:tickLblPos val="nextTo"/>
        <c:crossAx val="439608088"/>
        <c:crosses val="autoZero"/>
        <c:auto val="1"/>
        <c:lblAlgn val="ctr"/>
        <c:lblOffset val="100"/>
        <c:noMultiLvlLbl val="0"/>
      </c:catAx>
      <c:valAx>
        <c:axId val="439608088"/>
        <c:scaling>
          <c:orientation val="minMax"/>
        </c:scaling>
        <c:delete val="1"/>
        <c:axPos val="r"/>
        <c:numFmt formatCode="_(&quot;$&quot;* #,##0_);_(&quot;$&quot;* \(#,##0\);_(&quot;$&quot;* &quot;-&quot;??_);_(@_)" sourceLinked="1"/>
        <c:majorTickMark val="out"/>
        <c:minorTickMark val="none"/>
        <c:tickLblPos val="nextTo"/>
        <c:crossAx val="439612008"/>
        <c:crosses val="max"/>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0755018680018"/>
          <c:y val="6.2780269058295965E-2"/>
          <c:w val="0.84240003159871812"/>
          <c:h val="0.73542600896860988"/>
        </c:manualLayout>
      </c:layout>
      <c:barChart>
        <c:barDir val="col"/>
        <c:grouping val="stacked"/>
        <c:varyColors val="0"/>
        <c:ser>
          <c:idx val="0"/>
          <c:order val="0"/>
          <c:spPr>
            <a:solidFill>
              <a:srgbClr val="00CE00"/>
            </a:solidFill>
            <a:ln w="12700">
              <a:solidFill>
                <a:srgbClr val="000000"/>
              </a:solidFill>
              <a:prstDash val="solid"/>
            </a:ln>
          </c:spPr>
          <c:invertIfNegative val="0"/>
          <c:dPt>
            <c:idx val="0"/>
            <c:invertIfNegative val="0"/>
            <c:bubble3D val="0"/>
            <c:spPr>
              <a:solidFill>
                <a:srgbClr val="00CE00"/>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1-BE64-47BB-9405-A6A6501B6119}"/>
              </c:ext>
            </c:extLst>
          </c:dPt>
          <c:dPt>
            <c:idx val="2"/>
            <c:invertIfNegative val="0"/>
            <c:bubble3D val="0"/>
            <c:spPr>
              <a:noFill/>
              <a:ln w="25400">
                <a:noFill/>
              </a:ln>
            </c:spPr>
            <c:extLst>
              <c:ext xmlns:c16="http://schemas.microsoft.com/office/drawing/2014/chart" uri="{C3380CC4-5D6E-409C-BE32-E72D297353CC}">
                <c16:uniqueId val="{00000003-BE64-47BB-9405-A6A6501B6119}"/>
              </c:ext>
            </c:extLst>
          </c:dPt>
          <c:cat>
            <c:strRef>
              <c:f>'Figure 11.11'!$AO$27:$AO$30</c:f>
              <c:strCache>
                <c:ptCount val="4"/>
                <c:pt idx="0">
                  <c:v>Nirwana Contribution Margin + Opportunity Costs</c:v>
                </c:pt>
                <c:pt idx="1">
                  <c:v>Nirwana Contribution Margin</c:v>
                </c:pt>
                <c:pt idx="2">
                  <c:v>Opportunity Costs</c:v>
                </c:pt>
                <c:pt idx="3">
                  <c:v>Best Alternative Contribution Margin</c:v>
                </c:pt>
              </c:strCache>
            </c:strRef>
          </c:cat>
          <c:val>
            <c:numRef>
              <c:f>'Figure 11.11'!$AP$27:$AP$30</c:f>
              <c:numCache>
                <c:formatCode>_("$"* #,##0_);_("$"* \(#,##0\);_("$"* "-"??_);_(@_)</c:formatCode>
                <c:ptCount val="4"/>
                <c:pt idx="0">
                  <c:v>40000</c:v>
                </c:pt>
                <c:pt idx="1">
                  <c:v>40000</c:v>
                </c:pt>
                <c:pt idx="2">
                  <c:v>40000</c:v>
                </c:pt>
                <c:pt idx="3">
                  <c:v>50000</c:v>
                </c:pt>
              </c:numCache>
            </c:numRef>
          </c:val>
          <c:extLst>
            <c:ext xmlns:c16="http://schemas.microsoft.com/office/drawing/2014/chart" uri="{C3380CC4-5D6E-409C-BE32-E72D297353CC}">
              <c16:uniqueId val="{00000004-BE64-47BB-9405-A6A6501B6119}"/>
            </c:ext>
          </c:extLst>
        </c:ser>
        <c:ser>
          <c:idx val="1"/>
          <c:order val="1"/>
          <c:spPr>
            <a:solidFill>
              <a:srgbClr val="D0D0C8"/>
            </a:solidFill>
            <a:ln w="12700">
              <a:solidFill>
                <a:srgbClr val="000000"/>
              </a:solidFill>
              <a:prstDash val="solid"/>
            </a:ln>
          </c:spPr>
          <c:invertIfNegative val="0"/>
          <c:dPt>
            <c:idx val="0"/>
            <c:invertIfNegative val="0"/>
            <c:bubble3D val="0"/>
            <c:spPr>
              <a:solidFill>
                <a:srgbClr val="339966"/>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6-BE64-47BB-9405-A6A6501B6119}"/>
              </c:ext>
            </c:extLst>
          </c:dPt>
          <c:dPt>
            <c:idx val="2"/>
            <c:invertIfNegative val="0"/>
            <c:bubble3D val="0"/>
            <c:spPr>
              <a:solidFill>
                <a:srgbClr val="339966"/>
              </a:solidFill>
              <a:ln w="12700">
                <a:solidFill>
                  <a:srgbClr val="000000"/>
                </a:solidFill>
                <a:prstDash val="solid"/>
              </a:ln>
              <a:effectLst>
                <a:outerShdw dist="35921" dir="2700000" algn="br">
                  <a:srgbClr val="000000"/>
                </a:outerShdw>
              </a:effectLst>
            </c:spPr>
            <c:extLst>
              <c:ext xmlns:c16="http://schemas.microsoft.com/office/drawing/2014/chart" uri="{C3380CC4-5D6E-409C-BE32-E72D297353CC}">
                <c16:uniqueId val="{00000008-BE64-47BB-9405-A6A6501B6119}"/>
              </c:ext>
            </c:extLst>
          </c:dPt>
          <c:dLbls>
            <c:dLbl>
              <c:idx val="1"/>
              <c:delete val="1"/>
              <c:extLst>
                <c:ext xmlns:c15="http://schemas.microsoft.com/office/drawing/2012/chart" uri="{CE6537A1-D6FC-4f65-9D91-7224C49458BB}"/>
                <c:ext xmlns:c16="http://schemas.microsoft.com/office/drawing/2014/chart" uri="{C3380CC4-5D6E-409C-BE32-E72D297353CC}">
                  <c16:uniqueId val="{00000009-BE64-47BB-9405-A6A6501B6119}"/>
                </c:ext>
              </c:extLst>
            </c:dLbl>
            <c:dLbl>
              <c:idx val="3"/>
              <c:delete val="1"/>
              <c:extLst>
                <c:ext xmlns:c15="http://schemas.microsoft.com/office/drawing/2012/chart" uri="{CE6537A1-D6FC-4f65-9D91-7224C49458BB}"/>
                <c:ext xmlns:c16="http://schemas.microsoft.com/office/drawing/2014/chart" uri="{C3380CC4-5D6E-409C-BE32-E72D297353CC}">
                  <c16:uniqueId val="{0000000A-BE64-47BB-9405-A6A6501B6119}"/>
                </c:ext>
              </c:extLst>
            </c:dLbl>
            <c:spPr>
              <a:noFill/>
              <a:ln w="25400">
                <a:noFill/>
              </a:ln>
            </c:spPr>
            <c:txPr>
              <a:bodyPr wrap="square" lIns="38100" tIns="19050" rIns="38100" bIns="19050" anchor="ctr">
                <a:spAutoFit/>
              </a:bodyPr>
              <a:lstStyle/>
              <a:p>
                <a:pPr>
                  <a:defRPr sz="1100" b="1" i="0" u="none" strike="noStrike" baseline="0">
                    <a:solidFill>
                      <a:srgbClr val="FFFFFF"/>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11.11'!$AO$27:$AO$30</c:f>
              <c:strCache>
                <c:ptCount val="4"/>
                <c:pt idx="0">
                  <c:v>Nirwana Contribution Margin + Opportunity Costs</c:v>
                </c:pt>
                <c:pt idx="1">
                  <c:v>Nirwana Contribution Margin</c:v>
                </c:pt>
                <c:pt idx="2">
                  <c:v>Opportunity Costs</c:v>
                </c:pt>
                <c:pt idx="3">
                  <c:v>Best Alternative Contribution Margin</c:v>
                </c:pt>
              </c:strCache>
            </c:strRef>
          </c:cat>
          <c:val>
            <c:numRef>
              <c:f>'Figure 11.11'!$AQ$27:$AQ$30</c:f>
              <c:numCache>
                <c:formatCode>General</c:formatCode>
                <c:ptCount val="4"/>
                <c:pt idx="0" formatCode="_(&quot;$&quot;* #,##0_);_(&quot;$&quot;* \(#,##0\);_(&quot;$&quot;* &quot;-&quot;??_);_(@_)">
                  <c:v>10000</c:v>
                </c:pt>
                <c:pt idx="1">
                  <c:v>0</c:v>
                </c:pt>
                <c:pt idx="2" formatCode="_(&quot;$&quot;* #,##0_);_(&quot;$&quot;* \(#,##0\);_(&quot;$&quot;* &quot;-&quot;??_);_(@_)">
                  <c:v>10000</c:v>
                </c:pt>
                <c:pt idx="3">
                  <c:v>0</c:v>
                </c:pt>
              </c:numCache>
            </c:numRef>
          </c:val>
          <c:extLst>
            <c:ext xmlns:c16="http://schemas.microsoft.com/office/drawing/2014/chart" uri="{C3380CC4-5D6E-409C-BE32-E72D297353CC}">
              <c16:uniqueId val="{0000000B-BE64-47BB-9405-A6A6501B6119}"/>
            </c:ext>
          </c:extLst>
        </c:ser>
        <c:dLbls>
          <c:showLegendKey val="0"/>
          <c:showVal val="0"/>
          <c:showCatName val="0"/>
          <c:showSerName val="0"/>
          <c:showPercent val="0"/>
          <c:showBubbleSize val="0"/>
        </c:dLbls>
        <c:gapWidth val="150"/>
        <c:overlap val="100"/>
        <c:axId val="439615928"/>
        <c:axId val="439616320"/>
      </c:barChart>
      <c:lineChart>
        <c:grouping val="standard"/>
        <c:varyColors val="0"/>
        <c:ser>
          <c:idx val="2"/>
          <c:order val="2"/>
          <c:spPr>
            <a:ln w="38100">
              <a:solidFill>
                <a:srgbClr val="000000"/>
              </a:solidFill>
              <a:prstDash val="solid"/>
            </a:ln>
          </c:spPr>
          <c:marker>
            <c:symbol val="none"/>
          </c:marker>
          <c:cat>
            <c:strRef>
              <c:f>'Figure 11.11'!$AO$27:$AO$30</c:f>
              <c:strCache>
                <c:ptCount val="4"/>
                <c:pt idx="0">
                  <c:v>Nirwana Contribution Margin + Opportunity Costs</c:v>
                </c:pt>
                <c:pt idx="1">
                  <c:v>Nirwana Contribution Margin</c:v>
                </c:pt>
                <c:pt idx="2">
                  <c:v>Opportunity Costs</c:v>
                </c:pt>
                <c:pt idx="3">
                  <c:v>Best Alternative Contribution Margin</c:v>
                </c:pt>
              </c:strCache>
            </c:strRef>
          </c:cat>
          <c:val>
            <c:numRef>
              <c:f>'Figure 11.11'!$AR$27:$AR$30</c:f>
              <c:numCache>
                <c:formatCode>_("$"* #,##0_);_("$"* \(#,##0\);_("$"* "-"??_);_(@_)</c:formatCode>
                <c:ptCount val="4"/>
                <c:pt idx="0">
                  <c:v>40000</c:v>
                </c:pt>
                <c:pt idx="1">
                  <c:v>40000</c:v>
                </c:pt>
                <c:pt idx="2">
                  <c:v>40000</c:v>
                </c:pt>
                <c:pt idx="3">
                  <c:v>40000</c:v>
                </c:pt>
              </c:numCache>
            </c:numRef>
          </c:val>
          <c:smooth val="0"/>
          <c:extLst>
            <c:ext xmlns:c16="http://schemas.microsoft.com/office/drawing/2014/chart" uri="{C3380CC4-5D6E-409C-BE32-E72D297353CC}">
              <c16:uniqueId val="{0000000C-BE64-47BB-9405-A6A6501B6119}"/>
            </c:ext>
          </c:extLst>
        </c:ser>
        <c:ser>
          <c:idx val="3"/>
          <c:order val="3"/>
          <c:spPr>
            <a:ln w="38100">
              <a:solidFill>
                <a:srgbClr val="000000"/>
              </a:solidFill>
              <a:prstDash val="solid"/>
            </a:ln>
          </c:spPr>
          <c:marker>
            <c:symbol val="none"/>
          </c:marker>
          <c:dLbls>
            <c:dLbl>
              <c:idx val="0"/>
              <c:layout>
                <c:manualLayout>
                  <c:x val="-9.0467911226003839E-2"/>
                  <c:y val="-8.1907738287744003E-2"/>
                </c:manualLayout>
              </c:layout>
              <c:tx>
                <c:rich>
                  <a:bodyPr/>
                  <a:lstStyle/>
                  <a:p>
                    <a:pPr>
                      <a:defRPr sz="1200" b="0" i="0" u="none" strike="noStrike" baseline="0">
                        <a:solidFill>
                          <a:srgbClr val="000000"/>
                        </a:solidFill>
                        <a:latin typeface="Arial"/>
                        <a:ea typeface="Arial"/>
                        <a:cs typeface="Arial"/>
                      </a:defRPr>
                    </a:pPr>
                    <a:r>
                      <a:rPr lang="en-US"/>
                      <a:t>New Contribution Target</a:t>
                    </a:r>
                  </a:p>
                </c:rich>
              </c:tx>
              <c:spPr>
                <a:solidFill>
                  <a:srgbClr val="FFFFFF"/>
                </a:solid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E64-47BB-9405-A6A6501B611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11.11'!$AO$27:$AO$30</c:f>
              <c:strCache>
                <c:ptCount val="4"/>
                <c:pt idx="0">
                  <c:v>Nirwana Contribution Margin + Opportunity Costs</c:v>
                </c:pt>
                <c:pt idx="1">
                  <c:v>Nirwana Contribution Margin</c:v>
                </c:pt>
                <c:pt idx="2">
                  <c:v>Opportunity Costs</c:v>
                </c:pt>
                <c:pt idx="3">
                  <c:v>Best Alternative Contribution Margin</c:v>
                </c:pt>
              </c:strCache>
            </c:strRef>
          </c:cat>
          <c:val>
            <c:numRef>
              <c:f>'Figure 11.11'!$AS$27:$AS$30</c:f>
              <c:numCache>
                <c:formatCode>_("$"* #,##0_);_("$"* \(#,##0\);_("$"* "-"??_);_(@_)</c:formatCode>
                <c:ptCount val="4"/>
                <c:pt idx="0">
                  <c:v>50000</c:v>
                </c:pt>
                <c:pt idx="1">
                  <c:v>50000</c:v>
                </c:pt>
                <c:pt idx="2">
                  <c:v>50000</c:v>
                </c:pt>
                <c:pt idx="3">
                  <c:v>50000</c:v>
                </c:pt>
              </c:numCache>
            </c:numRef>
          </c:val>
          <c:smooth val="0"/>
          <c:extLst>
            <c:ext xmlns:c16="http://schemas.microsoft.com/office/drawing/2014/chart" uri="{C3380CC4-5D6E-409C-BE32-E72D297353CC}">
              <c16:uniqueId val="{0000000E-BE64-47BB-9405-A6A6501B6119}"/>
            </c:ext>
          </c:extLst>
        </c:ser>
        <c:dLbls>
          <c:showLegendKey val="0"/>
          <c:showVal val="0"/>
          <c:showCatName val="0"/>
          <c:showSerName val="0"/>
          <c:showPercent val="0"/>
          <c:showBubbleSize val="0"/>
        </c:dLbls>
        <c:marker val="1"/>
        <c:smooth val="0"/>
        <c:axId val="439615928"/>
        <c:axId val="439616320"/>
      </c:lineChart>
      <c:catAx>
        <c:axId val="439615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439616320"/>
        <c:crosses val="autoZero"/>
        <c:auto val="1"/>
        <c:lblAlgn val="ctr"/>
        <c:lblOffset val="100"/>
        <c:tickLblSkip val="1"/>
        <c:tickMarkSkip val="1"/>
        <c:noMultiLvlLbl val="0"/>
      </c:catAx>
      <c:valAx>
        <c:axId val="439616320"/>
        <c:scaling>
          <c:orientation val="minMax"/>
        </c:scaling>
        <c:delete val="0"/>
        <c:axPos val="l"/>
        <c:majorGridlines>
          <c:spPr>
            <a:ln w="3175">
              <a:solidFill>
                <a:srgbClr val="000000"/>
              </a:solidFill>
              <a:prstDash val="solid"/>
            </a:ln>
          </c:spPr>
        </c:majorGridlines>
        <c:numFmt formatCode="_(&quot;$&quot;* #,##0_);_(&quot;$&quot;* \(#,##0\);_(&quot;$&quot;* &quot;-&quot;??_);_(@_)"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439615928"/>
        <c:crosses val="autoZero"/>
        <c:crossBetween val="between"/>
      </c:valAx>
      <c:spPr>
        <a:no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25" b="1" i="0" u="none" strike="noStrike" baseline="0">
                <a:solidFill>
                  <a:srgbClr val="000000"/>
                </a:solidFill>
                <a:latin typeface="Arial"/>
                <a:ea typeface="Arial"/>
                <a:cs typeface="Arial"/>
              </a:defRPr>
            </a:pPr>
            <a:r>
              <a:rPr lang="en-SG"/>
              <a:t>Negotiating Factors</a:t>
            </a:r>
          </a:p>
        </c:rich>
      </c:tx>
      <c:layout>
        <c:manualLayout>
          <c:xMode val="edge"/>
          <c:yMode val="edge"/>
          <c:x val="0.34356577328660365"/>
          <c:y val="2.2818026240730177E-2"/>
        </c:manualLayout>
      </c:layout>
      <c:overlay val="0"/>
      <c:spPr>
        <a:noFill/>
        <a:ln w="25400">
          <a:noFill/>
        </a:ln>
      </c:spPr>
    </c:title>
    <c:autoTitleDeleted val="0"/>
    <c:plotArea>
      <c:layout>
        <c:manualLayout>
          <c:layoutTarget val="inner"/>
          <c:xMode val="edge"/>
          <c:yMode val="edge"/>
          <c:x val="0.2987014708976713"/>
          <c:y val="1.1409016298236589E-2"/>
          <c:w val="0.6776863410879973"/>
          <c:h val="0.73131794471696532"/>
        </c:manualLayout>
      </c:layout>
      <c:stockChart>
        <c:ser>
          <c:idx val="0"/>
          <c:order val="0"/>
          <c:spPr>
            <a:ln w="28575">
              <a:noFill/>
            </a:ln>
          </c:spPr>
          <c:marker>
            <c:symbol val="none"/>
          </c:marker>
          <c:cat>
            <c:strRef>
              <c:f>'4. Negotiating Strat &amp; Fig 12.8'!$B$84:$B$91</c:f>
              <c:strCache>
                <c:ptCount val="8"/>
                <c:pt idx="0">
                  <c:v>Your Negotiating Range</c:v>
                </c:pt>
                <c:pt idx="1">
                  <c:v>Zone of Possible Agreement</c:v>
                </c:pt>
                <c:pt idx="2">
                  <c:v>Customer Negotiating Range</c:v>
                </c:pt>
                <c:pt idx="3">
                  <c:v>Customer Value Analysis</c:v>
                </c:pt>
                <c:pt idx="4">
                  <c:v>Your Alternative</c:v>
                </c:pt>
                <c:pt idx="5">
                  <c:v>Other Your Contract</c:v>
                </c:pt>
                <c:pt idx="6">
                  <c:v>Other Competitor Contract</c:v>
                </c:pt>
                <c:pt idx="7">
                  <c:v>Other Customer Contract</c:v>
                </c:pt>
              </c:strCache>
            </c:strRef>
          </c:cat>
          <c:val>
            <c:numRef>
              <c:f>'4. Negotiating Strat &amp; Fig 12.8'!$C$84:$C$91</c:f>
              <c:numCache>
                <c:formatCode>_("$"* #,##0_);_("$"* \(#,##0\);_("$"* "-"??_);_(@_)</c:formatCode>
                <c:ptCount val="8"/>
                <c:pt idx="0">
                  <c:v>61000</c:v>
                </c:pt>
                <c:pt idx="1">
                  <c:v>57000</c:v>
                </c:pt>
                <c:pt idx="2">
                  <c:v>59000.000000000007</c:v>
                </c:pt>
                <c:pt idx="3">
                  <c:v>75000</c:v>
                </c:pt>
                <c:pt idx="4">
                  <c:v>85000</c:v>
                </c:pt>
                <c:pt idx="5">
                  <c:v>70000</c:v>
                </c:pt>
                <c:pt idx="6">
                  <c:v>30000</c:v>
                </c:pt>
                <c:pt idx="7">
                  <c:v>30000</c:v>
                </c:pt>
              </c:numCache>
            </c:numRef>
          </c:val>
          <c:smooth val="0"/>
          <c:extLst>
            <c:ext xmlns:c16="http://schemas.microsoft.com/office/drawing/2014/chart" uri="{C3380CC4-5D6E-409C-BE32-E72D297353CC}">
              <c16:uniqueId val="{00000000-C7B9-485D-9E99-08FABE9835A5}"/>
            </c:ext>
          </c:extLst>
        </c:ser>
        <c:ser>
          <c:idx val="1"/>
          <c:order val="1"/>
          <c:spPr>
            <a:ln w="28575">
              <a:noFill/>
            </a:ln>
          </c:spPr>
          <c:marker>
            <c:symbol val="none"/>
          </c:marker>
          <c:cat>
            <c:strRef>
              <c:f>'4. Negotiating Strat &amp; Fig 12.8'!$B$84:$B$91</c:f>
              <c:strCache>
                <c:ptCount val="8"/>
                <c:pt idx="0">
                  <c:v>Your Negotiating Range</c:v>
                </c:pt>
                <c:pt idx="1">
                  <c:v>Zone of Possible Agreement</c:v>
                </c:pt>
                <c:pt idx="2">
                  <c:v>Customer Negotiating Range</c:v>
                </c:pt>
                <c:pt idx="3">
                  <c:v>Customer Value Analysis</c:v>
                </c:pt>
                <c:pt idx="4">
                  <c:v>Your Alternative</c:v>
                </c:pt>
                <c:pt idx="5">
                  <c:v>Other Your Contract</c:v>
                </c:pt>
                <c:pt idx="6">
                  <c:v>Other Competitor Contract</c:v>
                </c:pt>
                <c:pt idx="7">
                  <c:v>Other Customer Contract</c:v>
                </c:pt>
              </c:strCache>
            </c:strRef>
          </c:cat>
          <c:val>
            <c:numRef>
              <c:f>'4. Negotiating Strat &amp; Fig 12.8'!$D$84:$D$91</c:f>
              <c:numCache>
                <c:formatCode>_("$"* #,##0_);_("$"* \(#,##0\);_("$"* "-"??_);_(@_)</c:formatCode>
                <c:ptCount val="8"/>
                <c:pt idx="0">
                  <c:v>70000</c:v>
                </c:pt>
                <c:pt idx="1">
                  <c:v>57000</c:v>
                </c:pt>
                <c:pt idx="2">
                  <c:v>55000.000000000007</c:v>
                </c:pt>
                <c:pt idx="3">
                  <c:v>75000</c:v>
                </c:pt>
                <c:pt idx="4">
                  <c:v>85000</c:v>
                </c:pt>
                <c:pt idx="5">
                  <c:v>70000</c:v>
                </c:pt>
                <c:pt idx="6">
                  <c:v>30000</c:v>
                </c:pt>
                <c:pt idx="7">
                  <c:v>30000</c:v>
                </c:pt>
              </c:numCache>
            </c:numRef>
          </c:val>
          <c:smooth val="0"/>
          <c:extLst>
            <c:ext xmlns:c16="http://schemas.microsoft.com/office/drawing/2014/chart" uri="{C3380CC4-5D6E-409C-BE32-E72D297353CC}">
              <c16:uniqueId val="{00000001-C7B9-485D-9E99-08FABE9835A5}"/>
            </c:ext>
          </c:extLst>
        </c:ser>
        <c:ser>
          <c:idx val="2"/>
          <c:order val="2"/>
          <c:spPr>
            <a:ln w="28575">
              <a:noFill/>
            </a:ln>
          </c:spPr>
          <c:marker>
            <c:symbol val="none"/>
          </c:marker>
          <c:cat>
            <c:strRef>
              <c:f>'4. Negotiating Strat &amp; Fig 12.8'!$B$84:$B$91</c:f>
              <c:strCache>
                <c:ptCount val="8"/>
                <c:pt idx="0">
                  <c:v>Your Negotiating Range</c:v>
                </c:pt>
                <c:pt idx="1">
                  <c:v>Zone of Possible Agreement</c:v>
                </c:pt>
                <c:pt idx="2">
                  <c:v>Customer Negotiating Range</c:v>
                </c:pt>
                <c:pt idx="3">
                  <c:v>Customer Value Analysis</c:v>
                </c:pt>
                <c:pt idx="4">
                  <c:v>Your Alternative</c:v>
                </c:pt>
                <c:pt idx="5">
                  <c:v>Other Your Contract</c:v>
                </c:pt>
                <c:pt idx="6">
                  <c:v>Other Competitor Contract</c:v>
                </c:pt>
                <c:pt idx="7">
                  <c:v>Other Customer Contract</c:v>
                </c:pt>
              </c:strCache>
            </c:strRef>
          </c:cat>
          <c:val>
            <c:numRef>
              <c:f>'4. Negotiating Strat &amp; Fig 12.8'!$E$84:$E$91</c:f>
              <c:numCache>
                <c:formatCode>_("$"* #,##0_);_("$"* \(#,##0\);_("$"* "-"??_);_(@_)</c:formatCode>
                <c:ptCount val="8"/>
                <c:pt idx="0">
                  <c:v>57000</c:v>
                </c:pt>
                <c:pt idx="1">
                  <c:v>63000.000000000007</c:v>
                </c:pt>
                <c:pt idx="2">
                  <c:v>63000.000000000007</c:v>
                </c:pt>
                <c:pt idx="3">
                  <c:v>75000</c:v>
                </c:pt>
                <c:pt idx="4">
                  <c:v>85000</c:v>
                </c:pt>
                <c:pt idx="5">
                  <c:v>70000</c:v>
                </c:pt>
                <c:pt idx="6">
                  <c:v>30000</c:v>
                </c:pt>
                <c:pt idx="7">
                  <c:v>30000</c:v>
                </c:pt>
              </c:numCache>
            </c:numRef>
          </c:val>
          <c:smooth val="0"/>
          <c:extLst>
            <c:ext xmlns:c16="http://schemas.microsoft.com/office/drawing/2014/chart" uri="{C3380CC4-5D6E-409C-BE32-E72D297353CC}">
              <c16:uniqueId val="{00000002-C7B9-485D-9E99-08FABE9835A5}"/>
            </c:ext>
          </c:extLst>
        </c:ser>
        <c:ser>
          <c:idx val="3"/>
          <c:order val="3"/>
          <c:spPr>
            <a:ln w="28575">
              <a:noFill/>
            </a:ln>
          </c:spPr>
          <c:marker>
            <c:symbol val="none"/>
          </c:marker>
          <c:dPt>
            <c:idx val="4"/>
            <c:marker>
              <c:symbol val="square"/>
              <c:size val="20"/>
              <c:spPr>
                <a:solidFill>
                  <a:srgbClr val="0000FF"/>
                </a:solidFill>
                <a:ln>
                  <a:solidFill>
                    <a:srgbClr val="0000FF"/>
                  </a:solidFill>
                  <a:prstDash val="solid"/>
                </a:ln>
                <a:effectLst>
                  <a:outerShdw dist="35921" dir="2700000" algn="br">
                    <a:srgbClr val="000000"/>
                  </a:outerShdw>
                </a:effectLst>
              </c:spPr>
            </c:marker>
            <c:bubble3D val="0"/>
            <c:extLst>
              <c:ext xmlns:c16="http://schemas.microsoft.com/office/drawing/2014/chart" uri="{C3380CC4-5D6E-409C-BE32-E72D297353CC}">
                <c16:uniqueId val="{00000003-C7B9-485D-9E99-08FABE9835A5}"/>
              </c:ext>
            </c:extLst>
          </c:dPt>
          <c:dPt>
            <c:idx val="5"/>
            <c:marker>
              <c:symbol val="square"/>
              <c:size val="20"/>
              <c:spPr>
                <a:solidFill>
                  <a:srgbClr val="0000FF"/>
                </a:solidFill>
                <a:ln>
                  <a:solidFill>
                    <a:srgbClr val="0000FF"/>
                  </a:solidFill>
                  <a:prstDash val="solid"/>
                </a:ln>
                <a:effectLst>
                  <a:outerShdw dist="35921" dir="2700000" algn="br">
                    <a:srgbClr val="000000"/>
                  </a:outerShdw>
                </a:effectLst>
              </c:spPr>
            </c:marker>
            <c:bubble3D val="0"/>
            <c:extLst>
              <c:ext xmlns:c16="http://schemas.microsoft.com/office/drawing/2014/chart" uri="{C3380CC4-5D6E-409C-BE32-E72D297353CC}">
                <c16:uniqueId val="{00000004-C7B9-485D-9E99-08FABE9835A5}"/>
              </c:ext>
            </c:extLst>
          </c:dPt>
          <c:dPt>
            <c:idx val="6"/>
            <c:marker>
              <c:symbol val="square"/>
              <c:size val="20"/>
              <c:spPr>
                <a:solidFill>
                  <a:srgbClr val="FF6600"/>
                </a:solidFill>
                <a:ln>
                  <a:solidFill>
                    <a:srgbClr val="FF0000"/>
                  </a:solidFill>
                  <a:prstDash val="solid"/>
                </a:ln>
                <a:effectLst>
                  <a:outerShdw dist="35921" dir="2700000" algn="br">
                    <a:srgbClr val="000000"/>
                  </a:outerShdw>
                </a:effectLst>
              </c:spPr>
            </c:marker>
            <c:bubble3D val="0"/>
            <c:extLst>
              <c:ext xmlns:c16="http://schemas.microsoft.com/office/drawing/2014/chart" uri="{C3380CC4-5D6E-409C-BE32-E72D297353CC}">
                <c16:uniqueId val="{00000005-C7B9-485D-9E99-08FABE9835A5}"/>
              </c:ext>
            </c:extLst>
          </c:dPt>
          <c:dPt>
            <c:idx val="7"/>
            <c:marker>
              <c:symbol val="square"/>
              <c:size val="20"/>
              <c:spPr>
                <a:solidFill>
                  <a:srgbClr val="00FF00"/>
                </a:solidFill>
                <a:ln>
                  <a:solidFill>
                    <a:srgbClr val="00FF00"/>
                  </a:solidFill>
                  <a:prstDash val="solid"/>
                </a:ln>
                <a:effectLst>
                  <a:outerShdw dist="35921" dir="2700000" algn="br">
                    <a:srgbClr val="000000"/>
                  </a:outerShdw>
                </a:effectLst>
              </c:spPr>
            </c:marker>
            <c:bubble3D val="0"/>
            <c:extLst>
              <c:ext xmlns:c16="http://schemas.microsoft.com/office/drawing/2014/chart" uri="{C3380CC4-5D6E-409C-BE32-E72D297353CC}">
                <c16:uniqueId val="{00000006-C7B9-485D-9E99-08FABE9835A5}"/>
              </c:ext>
            </c:extLst>
          </c:dPt>
          <c:dLbls>
            <c:dLbl>
              <c:idx val="3"/>
              <c:layout>
                <c:manualLayout>
                  <c:x val="-0.59794401392532204"/>
                  <c:y val="-3.8093264652312173E-3"/>
                </c:manualLayout>
              </c:layout>
              <c:tx>
                <c:rich>
                  <a:bodyPr/>
                  <a:lstStyle/>
                  <a:p>
                    <a:pPr algn="l">
                      <a:defRPr sz="1700" b="1" i="0" u="none" strike="noStrike" baseline="0">
                        <a:solidFill>
                          <a:srgbClr val="000000"/>
                        </a:solidFill>
                        <a:latin typeface="Arial"/>
                        <a:ea typeface="Arial"/>
                        <a:cs typeface="Arial"/>
                      </a:defRPr>
                    </a:pPr>
                    <a:r>
                      <a:rPr lang="en-US"/>
                      <a:t>Market 
Price  ---&gt;
 </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7B9-485D-9E99-08FABE9835A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'4. Negotiating Strat &amp; Fig 12.8'!$B$84:$B$91</c:f>
              <c:strCache>
                <c:ptCount val="8"/>
                <c:pt idx="0">
                  <c:v>Your Negotiating Range</c:v>
                </c:pt>
                <c:pt idx="1">
                  <c:v>Zone of Possible Agreement</c:v>
                </c:pt>
                <c:pt idx="2">
                  <c:v>Customer Negotiating Range</c:v>
                </c:pt>
                <c:pt idx="3">
                  <c:v>Customer Value Analysis</c:v>
                </c:pt>
                <c:pt idx="4">
                  <c:v>Your Alternative</c:v>
                </c:pt>
                <c:pt idx="5">
                  <c:v>Other Your Contract</c:v>
                </c:pt>
                <c:pt idx="6">
                  <c:v>Other Competitor Contract</c:v>
                </c:pt>
                <c:pt idx="7">
                  <c:v>Other Customer Contract</c:v>
                </c:pt>
              </c:strCache>
            </c:strRef>
          </c:cat>
          <c:val>
            <c:numRef>
              <c:f>'4. Negotiating Strat &amp; Fig 12.8'!$F$84:$F$91</c:f>
              <c:numCache>
                <c:formatCode>_("$"* #,##0_);_("$"* \(#,##0\);_("$"* "-"??_);_(@_)</c:formatCode>
                <c:ptCount val="8"/>
                <c:pt idx="0">
                  <c:v>58000</c:v>
                </c:pt>
                <c:pt idx="1">
                  <c:v>63000.000000000007</c:v>
                </c:pt>
                <c:pt idx="2">
                  <c:v>62000.000000000007</c:v>
                </c:pt>
                <c:pt idx="3">
                  <c:v>50000</c:v>
                </c:pt>
                <c:pt idx="4">
                  <c:v>85000</c:v>
                </c:pt>
                <c:pt idx="5">
                  <c:v>70000</c:v>
                </c:pt>
                <c:pt idx="6">
                  <c:v>30000</c:v>
                </c:pt>
                <c:pt idx="7">
                  <c:v>30000</c:v>
                </c:pt>
              </c:numCache>
            </c:numRef>
          </c:val>
          <c:smooth val="0"/>
          <c:extLst>
            <c:ext xmlns:c16="http://schemas.microsoft.com/office/drawing/2014/chart" uri="{C3380CC4-5D6E-409C-BE32-E72D297353CC}">
              <c16:uniqueId val="{00000008-C7B9-485D-9E99-08FABE9835A5}"/>
            </c:ext>
          </c:extLst>
        </c:ser>
        <c:dLbls>
          <c:showLegendKey val="0"/>
          <c:showVal val="0"/>
          <c:showCatName val="0"/>
          <c:showSerName val="0"/>
          <c:showPercent val="0"/>
          <c:showBubbleSize val="0"/>
        </c:dLbls>
        <c:hiLowLines>
          <c:spPr>
            <a:ln w="38100">
              <a:solidFill>
                <a:srgbClr val="000000"/>
              </a:solidFill>
              <a:prstDash val="solid"/>
            </a:ln>
          </c:spPr>
        </c:hiLowLines>
        <c:upDownBars>
          <c:gapWidth val="150"/>
          <c:upBars>
            <c:spPr>
              <a:solidFill>
                <a:srgbClr val="FFFFFF"/>
              </a:solidFill>
              <a:ln w="3175">
                <a:solidFill>
                  <a:srgbClr val="000000"/>
                </a:solidFill>
                <a:prstDash val="solid"/>
              </a:ln>
            </c:spPr>
          </c:upBars>
          <c:downBars>
            <c:spPr>
              <a:solidFill>
                <a:srgbClr val="0000FF"/>
              </a:solidFill>
              <a:ln w="3175">
                <a:solidFill>
                  <a:srgbClr val="000000"/>
                </a:solidFill>
                <a:prstDash val="solid"/>
              </a:ln>
            </c:spPr>
          </c:downBars>
        </c:upDownBars>
        <c:axId val="439617104"/>
        <c:axId val="439617496"/>
      </c:stockChart>
      <c:catAx>
        <c:axId val="4396171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2700000" vert="horz"/>
          <a:lstStyle/>
          <a:p>
            <a:pPr>
              <a:defRPr sz="1800" b="0" i="0" u="none" strike="noStrike" baseline="0">
                <a:solidFill>
                  <a:srgbClr val="000000"/>
                </a:solidFill>
                <a:latin typeface="Arial"/>
                <a:ea typeface="Arial"/>
                <a:cs typeface="Arial"/>
              </a:defRPr>
            </a:pPr>
            <a:endParaRPr lang="en-US"/>
          </a:p>
        </c:txPr>
        <c:crossAx val="439617496"/>
        <c:crosses val="autoZero"/>
        <c:auto val="1"/>
        <c:lblAlgn val="ctr"/>
        <c:lblOffset val="100"/>
        <c:tickLblSkip val="1"/>
        <c:tickMarkSkip val="1"/>
        <c:noMultiLvlLbl val="0"/>
      </c:catAx>
      <c:valAx>
        <c:axId val="439617496"/>
        <c:scaling>
          <c:orientation val="minMax"/>
        </c:scaling>
        <c:delete val="0"/>
        <c:axPos val="l"/>
        <c:majorGridlines>
          <c:spPr>
            <a:ln w="3175">
              <a:solidFill>
                <a:srgbClr val="000000"/>
              </a:solidFill>
              <a:prstDash val="solid"/>
            </a:ln>
          </c:spPr>
        </c:majorGridlines>
        <c:title>
          <c:tx>
            <c:rich>
              <a:bodyPr/>
              <a:lstStyle/>
              <a:p>
                <a:pPr>
                  <a:defRPr sz="2050" b="1" i="0" u="none" strike="noStrike" baseline="0">
                    <a:solidFill>
                      <a:srgbClr val="000000"/>
                    </a:solidFill>
                    <a:latin typeface="Arial"/>
                    <a:ea typeface="Arial"/>
                    <a:cs typeface="Arial"/>
                  </a:defRPr>
                </a:pPr>
                <a:r>
                  <a:rPr lang="en-SG"/>
                  <a:t>Offer</a:t>
                </a:r>
              </a:p>
            </c:rich>
          </c:tx>
          <c:layout>
            <c:manualLayout>
              <c:xMode val="edge"/>
              <c:yMode val="edge"/>
              <c:x val="5.9031877213695395E-3"/>
              <c:y val="0.35938403307116557"/>
            </c:manualLayout>
          </c:layout>
          <c:overlay val="0"/>
          <c:spPr>
            <a:noFill/>
            <a:ln w="25400">
              <a:noFill/>
            </a:ln>
          </c:spPr>
        </c:title>
        <c:numFmt formatCode="_(&quot;$&quot;* #,##0_);_(&quot;$&quot;* \(#,##0\);_(&quot;$&quot;* &quot;-&quot;??_);_(@_)" sourceLinked="1"/>
        <c:majorTickMark val="cross"/>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a:ea typeface="Arial"/>
                <a:cs typeface="Arial"/>
              </a:defRPr>
            </a:pPr>
            <a:endParaRPr lang="en-US"/>
          </a:p>
        </c:txPr>
        <c:crossAx val="439617104"/>
        <c:crosses val="autoZero"/>
        <c:crossBetween val="between"/>
      </c:valAx>
      <c:spPr>
        <a:no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57150</xdr:rowOff>
    </xdr:from>
    <xdr:to>
      <xdr:col>7</xdr:col>
      <xdr:colOff>1133475</xdr:colOff>
      <xdr:row>24</xdr:row>
      <xdr:rowOff>95250</xdr:rowOff>
    </xdr:to>
    <xdr:graphicFrame macro="">
      <xdr:nvGraphicFramePr>
        <xdr:cNvPr id="4238" name="Chart 9">
          <a:extLst>
            <a:ext uri="{FF2B5EF4-FFF2-40B4-BE49-F238E27FC236}">
              <a16:creationId xmlns:a16="http://schemas.microsoft.com/office/drawing/2014/main" id="{00000000-0008-0000-0100-00008E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2</xdr:row>
      <xdr:rowOff>38100</xdr:rowOff>
    </xdr:from>
    <xdr:to>
      <xdr:col>7</xdr:col>
      <xdr:colOff>1028700</xdr:colOff>
      <xdr:row>25</xdr:row>
      <xdr:rowOff>152400</xdr:rowOff>
    </xdr:to>
    <xdr:graphicFrame macro="">
      <xdr:nvGraphicFramePr>
        <xdr:cNvPr id="14387" name="Chart 1">
          <a:extLst>
            <a:ext uri="{FF2B5EF4-FFF2-40B4-BE49-F238E27FC236}">
              <a16:creationId xmlns:a16="http://schemas.microsoft.com/office/drawing/2014/main" id="{00000000-0008-0000-0200-0000333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2</xdr:row>
      <xdr:rowOff>38100</xdr:rowOff>
    </xdr:from>
    <xdr:to>
      <xdr:col>7</xdr:col>
      <xdr:colOff>1028700</xdr:colOff>
      <xdr:row>25</xdr:row>
      <xdr:rowOff>152400</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114300</xdr:colOff>
      <xdr:row>1</xdr:row>
      <xdr:rowOff>0</xdr:rowOff>
    </xdr:from>
    <xdr:to>
      <xdr:col>18</xdr:col>
      <xdr:colOff>400050</xdr:colOff>
      <xdr:row>23</xdr:row>
      <xdr:rowOff>57150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114300</xdr:colOff>
      <xdr:row>24</xdr:row>
      <xdr:rowOff>0</xdr:rowOff>
    </xdr:from>
    <xdr:to>
      <xdr:col>18</xdr:col>
      <xdr:colOff>381000</xdr:colOff>
      <xdr:row>39</xdr:row>
      <xdr:rowOff>114300</xdr:rowOff>
    </xdr:to>
    <xdr:graphicFrame macro="">
      <xdr:nvGraphicFramePr>
        <xdr:cNvPr id="3" name="Chart 19">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0.00433</cdr:x>
      <cdr:y>0.01222</cdr:y>
    </cdr:from>
    <cdr:to>
      <cdr:x>0.01474</cdr:x>
      <cdr:y>0.13856</cdr:y>
    </cdr:to>
    <cdr:sp macro="" textlink="">
      <cdr:nvSpPr>
        <cdr:cNvPr id="17409" name="Text Box 1"/>
        <cdr:cNvSpPr txBox="1">
          <a:spLocks xmlns:a="http://schemas.openxmlformats.org/drawingml/2006/main" noChangeArrowheads="1"/>
        </cdr:cNvSpPr>
      </cdr:nvSpPr>
      <cdr:spPr bwMode="auto">
        <a:xfrm xmlns:a="http://schemas.openxmlformats.org/drawingml/2006/main">
          <a:off x="50800" y="50800"/>
          <a:ext cx="114414" cy="49216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en-SG"/>
        </a:p>
      </cdr:txBody>
    </cdr:sp>
  </cdr:relSizeAnchor>
</c:userShapes>
</file>

<file path=xl/drawings/drawing6.xml><?xml version="1.0" encoding="utf-8"?>
<xdr:wsDr xmlns:xdr="http://schemas.openxmlformats.org/drawingml/2006/spreadsheetDrawing" xmlns:a="http://schemas.openxmlformats.org/drawingml/2006/main">
  <xdr:twoCellAnchor>
    <xdr:from>
      <xdr:col>9</xdr:col>
      <xdr:colOff>0</xdr:colOff>
      <xdr:row>2</xdr:row>
      <xdr:rowOff>123825</xdr:rowOff>
    </xdr:from>
    <xdr:to>
      <xdr:col>13</xdr:col>
      <xdr:colOff>47625</xdr:colOff>
      <xdr:row>25</xdr:row>
      <xdr:rowOff>590550</xdr:rowOff>
    </xdr:to>
    <xdr:graphicFrame macro="">
      <xdr:nvGraphicFramePr>
        <xdr:cNvPr id="5747" name="Chart 1">
          <a:extLst>
            <a:ext uri="{FF2B5EF4-FFF2-40B4-BE49-F238E27FC236}">
              <a16:creationId xmlns:a16="http://schemas.microsoft.com/office/drawing/2014/main" id="{00000000-0008-0000-0500-0000731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1657350</xdr:colOff>
      <xdr:row>88</xdr:row>
      <xdr:rowOff>0</xdr:rowOff>
    </xdr:from>
    <xdr:to>
      <xdr:col>7</xdr:col>
      <xdr:colOff>381000</xdr:colOff>
      <xdr:row>88</xdr:row>
      <xdr:rowOff>0</xdr:rowOff>
    </xdr:to>
    <xdr:sp macro="" textlink="">
      <xdr:nvSpPr>
        <xdr:cNvPr id="5122" name="Rectangle 2">
          <a:extLst>
            <a:ext uri="{FF2B5EF4-FFF2-40B4-BE49-F238E27FC236}">
              <a16:creationId xmlns:a16="http://schemas.microsoft.com/office/drawing/2014/main" id="{00000000-0008-0000-0500-000002140000}"/>
            </a:ext>
          </a:extLst>
        </xdr:cNvPr>
        <xdr:cNvSpPr>
          <a:spLocks noGrp="1" noChangeArrowheads="1"/>
        </xdr:cNvSpPr>
      </xdr:nvSpPr>
      <xdr:spPr bwMode="auto">
        <a:xfrm>
          <a:off x="5162550" y="23441025"/>
          <a:ext cx="9801225" cy="0"/>
        </a:xfrm>
        <a:prstGeom prst="rect">
          <a:avLst/>
        </a:prstGeom>
        <a:noFill/>
        <a:ln w="9525">
          <a:noFill/>
          <a:miter lim="800000"/>
          <a:headEnd/>
          <a:tailEnd/>
        </a:ln>
        <a:effectLst/>
      </xdr:spPr>
      <xdr:txBody>
        <a:bodyPr vertOverflow="clip" wrap="square" lIns="91440" tIns="45720" rIns="91440" bIns="45720" anchor="t" upright="1"/>
        <a:lstStyle/>
        <a:p>
          <a:pPr algn="l" rtl="0">
            <a:defRPr sz="1000"/>
          </a:pPr>
          <a:r>
            <a:rPr lang="en-US" sz="2800" b="0" i="0" u="none" strike="noStrike" baseline="0">
              <a:solidFill>
                <a:srgbClr val="FFFFFF"/>
              </a:solidFill>
              <a:latin typeface="Tahoma"/>
              <a:ea typeface="Tahoma"/>
              <a:cs typeface="Tahoma"/>
            </a:rPr>
            <a:t>•1 Incremental Cost Per Unit</a:t>
          </a:r>
        </a:p>
        <a:p>
          <a:pPr algn="l" rtl="0">
            <a:defRPr sz="1000"/>
          </a:pPr>
          <a:r>
            <a:rPr lang="en-US" sz="2800" b="0" i="0" u="none" strike="noStrike" baseline="0">
              <a:solidFill>
                <a:srgbClr val="FFFFFF"/>
              </a:solidFill>
              <a:latin typeface="Tahoma"/>
              <a:ea typeface="Tahoma"/>
              <a:cs typeface="Tahoma"/>
            </a:rPr>
            <a:t>•2 Walk Away Position</a:t>
          </a:r>
        </a:p>
        <a:p>
          <a:pPr algn="l" rtl="0">
            <a:defRPr sz="1000"/>
          </a:pPr>
          <a:r>
            <a:rPr lang="en-US" sz="2800" b="0" i="0" u="none" strike="noStrike" baseline="0">
              <a:solidFill>
                <a:srgbClr val="FFFFFF"/>
              </a:solidFill>
              <a:latin typeface="Tahoma"/>
              <a:ea typeface="Tahoma"/>
              <a:cs typeface="Tahoma"/>
            </a:rPr>
            <a:t>•3 Average Cost Per Unit</a:t>
          </a:r>
        </a:p>
        <a:p>
          <a:pPr algn="l" rtl="0">
            <a:defRPr sz="1000"/>
          </a:pPr>
          <a:r>
            <a:rPr lang="en-US" sz="2800" b="0" i="0" u="none" strike="noStrike" baseline="0">
              <a:solidFill>
                <a:srgbClr val="FFFFFF"/>
              </a:solidFill>
              <a:latin typeface="Tahoma"/>
              <a:ea typeface="Tahoma"/>
              <a:cs typeface="Tahoma"/>
            </a:rPr>
            <a:t>•4 Going Market Rate</a:t>
          </a:r>
        </a:p>
        <a:p>
          <a:pPr algn="l" rtl="0">
            <a:defRPr sz="1000"/>
          </a:pPr>
          <a:r>
            <a:rPr lang="en-US" sz="2800" b="0" i="0" u="none" strike="noStrike" baseline="0">
              <a:solidFill>
                <a:srgbClr val="FFFFFF"/>
              </a:solidFill>
              <a:latin typeface="Tahoma"/>
              <a:ea typeface="Tahoma"/>
              <a:cs typeface="Tahoma"/>
            </a:rPr>
            <a:t>•5 Most Favorable Position</a:t>
          </a:r>
        </a:p>
        <a:p>
          <a:pPr algn="l" rtl="0">
            <a:defRPr sz="1000"/>
          </a:pPr>
          <a:endParaRPr lang="en-US" sz="2800" b="0" i="0" u="none" strike="noStrike" baseline="0">
            <a:solidFill>
              <a:srgbClr val="FFFFFF"/>
            </a:solidFill>
            <a:latin typeface="Tahoma"/>
            <a:ea typeface="Tahoma"/>
            <a:cs typeface="Tahoma"/>
          </a:endParaRPr>
        </a:p>
        <a:p>
          <a:pPr algn="l" rtl="0">
            <a:defRPr sz="1000"/>
          </a:pPr>
          <a:endParaRPr lang="en-US" sz="2800" b="0" i="0" u="none" strike="noStrike" baseline="0">
            <a:solidFill>
              <a:srgbClr val="FFFFFF"/>
            </a:solidFill>
            <a:latin typeface="Tahoma"/>
            <a:ea typeface="Tahoma"/>
            <a:cs typeface="Tahoma"/>
          </a:endParaRPr>
        </a:p>
      </xdr:txBody>
    </xdr:sp>
    <xdr:clientData/>
  </xdr:twoCellAnchor>
  <xdr:twoCellAnchor>
    <xdr:from>
      <xdr:col>2</xdr:col>
      <xdr:colOff>2590800</xdr:colOff>
      <xdr:row>88</xdr:row>
      <xdr:rowOff>0</xdr:rowOff>
    </xdr:from>
    <xdr:to>
      <xdr:col>2</xdr:col>
      <xdr:colOff>2047875</xdr:colOff>
      <xdr:row>88</xdr:row>
      <xdr:rowOff>0</xdr:rowOff>
    </xdr:to>
    <xdr:sp macro="" textlink="">
      <xdr:nvSpPr>
        <xdr:cNvPr id="5749" name="Line 3">
          <a:extLst>
            <a:ext uri="{FF2B5EF4-FFF2-40B4-BE49-F238E27FC236}">
              <a16:creationId xmlns:a16="http://schemas.microsoft.com/office/drawing/2014/main" id="{00000000-0008-0000-0500-000075160000}"/>
            </a:ext>
          </a:extLst>
        </xdr:cNvPr>
        <xdr:cNvSpPr>
          <a:spLocks noChangeShapeType="1"/>
        </xdr:cNvSpPr>
      </xdr:nvSpPr>
      <xdr:spPr bwMode="auto">
        <a:xfrm>
          <a:off x="5553075" y="23441025"/>
          <a:ext cx="0" cy="0"/>
        </a:xfrm>
        <a:prstGeom prst="line">
          <a:avLst/>
        </a:prstGeom>
        <a:noFill/>
        <a:ln w="76200">
          <a:solidFill>
            <a:srgbClr val="FFFF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57150</xdr:colOff>
      <xdr:row>88</xdr:row>
      <xdr:rowOff>0</xdr:rowOff>
    </xdr:from>
    <xdr:to>
      <xdr:col>4</xdr:col>
      <xdr:colOff>57150</xdr:colOff>
      <xdr:row>88</xdr:row>
      <xdr:rowOff>0</xdr:rowOff>
    </xdr:to>
    <xdr:sp macro="" textlink="">
      <xdr:nvSpPr>
        <xdr:cNvPr id="5750" name="Line 4">
          <a:extLst>
            <a:ext uri="{FF2B5EF4-FFF2-40B4-BE49-F238E27FC236}">
              <a16:creationId xmlns:a16="http://schemas.microsoft.com/office/drawing/2014/main" id="{00000000-0008-0000-0500-000076160000}"/>
            </a:ext>
          </a:extLst>
        </xdr:cNvPr>
        <xdr:cNvSpPr>
          <a:spLocks noChangeShapeType="1"/>
        </xdr:cNvSpPr>
      </xdr:nvSpPr>
      <xdr:spPr bwMode="auto">
        <a:xfrm>
          <a:off x="8191500" y="23441025"/>
          <a:ext cx="0" cy="0"/>
        </a:xfrm>
        <a:prstGeom prst="line">
          <a:avLst/>
        </a:prstGeom>
        <a:noFill/>
        <a:ln w="76200">
          <a:solidFill>
            <a:srgbClr val="FFFF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171450</xdr:colOff>
      <xdr:row>88</xdr:row>
      <xdr:rowOff>0</xdr:rowOff>
    </xdr:from>
    <xdr:to>
      <xdr:col>3</xdr:col>
      <xdr:colOff>171450</xdr:colOff>
      <xdr:row>88</xdr:row>
      <xdr:rowOff>0</xdr:rowOff>
    </xdr:to>
    <xdr:sp macro="" textlink="">
      <xdr:nvSpPr>
        <xdr:cNvPr id="5751" name="Line 5">
          <a:extLst>
            <a:ext uri="{FF2B5EF4-FFF2-40B4-BE49-F238E27FC236}">
              <a16:creationId xmlns:a16="http://schemas.microsoft.com/office/drawing/2014/main" id="{00000000-0008-0000-0500-000077160000}"/>
            </a:ext>
          </a:extLst>
        </xdr:cNvPr>
        <xdr:cNvSpPr>
          <a:spLocks noChangeShapeType="1"/>
        </xdr:cNvSpPr>
      </xdr:nvSpPr>
      <xdr:spPr bwMode="auto">
        <a:xfrm>
          <a:off x="5724525" y="23441025"/>
          <a:ext cx="0" cy="0"/>
        </a:xfrm>
        <a:prstGeom prst="line">
          <a:avLst/>
        </a:prstGeom>
        <a:noFill/>
        <a:ln w="76200">
          <a:solidFill>
            <a:srgbClr val="FFFF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1543050</xdr:colOff>
      <xdr:row>88</xdr:row>
      <xdr:rowOff>0</xdr:rowOff>
    </xdr:from>
    <xdr:to>
      <xdr:col>4</xdr:col>
      <xdr:colOff>1543050</xdr:colOff>
      <xdr:row>88</xdr:row>
      <xdr:rowOff>0</xdr:rowOff>
    </xdr:to>
    <xdr:sp macro="" textlink="">
      <xdr:nvSpPr>
        <xdr:cNvPr id="5752" name="Line 6">
          <a:extLst>
            <a:ext uri="{FF2B5EF4-FFF2-40B4-BE49-F238E27FC236}">
              <a16:creationId xmlns:a16="http://schemas.microsoft.com/office/drawing/2014/main" id="{00000000-0008-0000-0500-000078160000}"/>
            </a:ext>
          </a:extLst>
        </xdr:cNvPr>
        <xdr:cNvSpPr>
          <a:spLocks noChangeShapeType="1"/>
        </xdr:cNvSpPr>
      </xdr:nvSpPr>
      <xdr:spPr bwMode="auto">
        <a:xfrm>
          <a:off x="9677400" y="23441025"/>
          <a:ext cx="0" cy="0"/>
        </a:xfrm>
        <a:prstGeom prst="line">
          <a:avLst/>
        </a:prstGeom>
        <a:noFill/>
        <a:ln w="76200">
          <a:solidFill>
            <a:srgbClr val="FFFF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1143000</xdr:colOff>
      <xdr:row>88</xdr:row>
      <xdr:rowOff>0</xdr:rowOff>
    </xdr:from>
    <xdr:to>
      <xdr:col>5</xdr:col>
      <xdr:colOff>1143000</xdr:colOff>
      <xdr:row>88</xdr:row>
      <xdr:rowOff>0</xdr:rowOff>
    </xdr:to>
    <xdr:sp macro="" textlink="">
      <xdr:nvSpPr>
        <xdr:cNvPr id="5753" name="Line 7">
          <a:extLst>
            <a:ext uri="{FF2B5EF4-FFF2-40B4-BE49-F238E27FC236}">
              <a16:creationId xmlns:a16="http://schemas.microsoft.com/office/drawing/2014/main" id="{00000000-0008-0000-0500-000079160000}"/>
            </a:ext>
          </a:extLst>
        </xdr:cNvPr>
        <xdr:cNvSpPr>
          <a:spLocks noChangeShapeType="1"/>
        </xdr:cNvSpPr>
      </xdr:nvSpPr>
      <xdr:spPr bwMode="auto">
        <a:xfrm>
          <a:off x="10925175" y="23441025"/>
          <a:ext cx="0" cy="0"/>
        </a:xfrm>
        <a:prstGeom prst="line">
          <a:avLst/>
        </a:prstGeom>
        <a:noFill/>
        <a:ln w="76200">
          <a:solidFill>
            <a:srgbClr val="FFFF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1600200</xdr:colOff>
      <xdr:row>88</xdr:row>
      <xdr:rowOff>0</xdr:rowOff>
    </xdr:from>
    <xdr:to>
      <xdr:col>7</xdr:col>
      <xdr:colOff>28575</xdr:colOff>
      <xdr:row>88</xdr:row>
      <xdr:rowOff>0</xdr:rowOff>
    </xdr:to>
    <xdr:sp macro="" textlink="">
      <xdr:nvSpPr>
        <xdr:cNvPr id="5128" name="Rectangle 8">
          <a:extLst>
            <a:ext uri="{FF2B5EF4-FFF2-40B4-BE49-F238E27FC236}">
              <a16:creationId xmlns:a16="http://schemas.microsoft.com/office/drawing/2014/main" id="{00000000-0008-0000-0500-000008140000}"/>
            </a:ext>
          </a:extLst>
        </xdr:cNvPr>
        <xdr:cNvSpPr>
          <a:spLocks noChangeArrowheads="1"/>
        </xdr:cNvSpPr>
      </xdr:nvSpPr>
      <xdr:spPr bwMode="auto">
        <a:xfrm>
          <a:off x="9734550" y="23441025"/>
          <a:ext cx="4876800" cy="0"/>
        </a:xfrm>
        <a:prstGeom prst="rect">
          <a:avLst/>
        </a:prstGeom>
        <a:solidFill>
          <a:srgbClr val="339933"/>
        </a:solidFill>
        <a:ln w="9525">
          <a:solidFill>
            <a:srgbClr val="000000"/>
          </a:solidFill>
          <a:miter lim="800000"/>
          <a:headEnd/>
          <a:tailEnd/>
        </a:ln>
        <a:effectLst/>
      </xdr:spPr>
      <xdr:txBody>
        <a:bodyPr vertOverflow="clip" wrap="square" lIns="91440" tIns="45720" rIns="91440" bIns="45720" anchor="t" upright="1"/>
        <a:lstStyle/>
        <a:p>
          <a:pPr algn="l" rtl="0">
            <a:defRPr sz="1000"/>
          </a:pPr>
          <a:r>
            <a:rPr lang="en-US" sz="1600" b="0" i="0" u="none" strike="noStrike" baseline="0">
              <a:solidFill>
                <a:srgbClr val="FFFFFF"/>
              </a:solidFill>
              <a:latin typeface="Arial"/>
              <a:cs typeface="Arial"/>
            </a:rPr>
            <a:t>Total Differential Value</a:t>
          </a:r>
        </a:p>
        <a:p>
          <a:pPr algn="l" rtl="0">
            <a:defRPr sz="1000"/>
          </a:pPr>
          <a:endParaRPr lang="en-US" sz="1600" b="0" i="0" u="none" strike="noStrike" baseline="0">
            <a:solidFill>
              <a:srgbClr val="FFFFFF"/>
            </a:solidFill>
            <a:latin typeface="Arial"/>
            <a:cs typeface="Arial"/>
          </a:endParaRPr>
        </a:p>
      </xdr:txBody>
    </xdr:sp>
    <xdr:clientData/>
  </xdr:twoCellAnchor>
  <xdr:twoCellAnchor>
    <xdr:from>
      <xdr:col>4</xdr:col>
      <xdr:colOff>1600200</xdr:colOff>
      <xdr:row>88</xdr:row>
      <xdr:rowOff>0</xdr:rowOff>
    </xdr:from>
    <xdr:to>
      <xdr:col>5</xdr:col>
      <xdr:colOff>1104900</xdr:colOff>
      <xdr:row>88</xdr:row>
      <xdr:rowOff>0</xdr:rowOff>
    </xdr:to>
    <xdr:sp macro="" textlink="">
      <xdr:nvSpPr>
        <xdr:cNvPr id="5129" name="Rectangle 9">
          <a:extLst>
            <a:ext uri="{FF2B5EF4-FFF2-40B4-BE49-F238E27FC236}">
              <a16:creationId xmlns:a16="http://schemas.microsoft.com/office/drawing/2014/main" id="{00000000-0008-0000-0500-000009140000}"/>
            </a:ext>
          </a:extLst>
        </xdr:cNvPr>
        <xdr:cNvSpPr>
          <a:spLocks noChangeArrowheads="1"/>
        </xdr:cNvSpPr>
      </xdr:nvSpPr>
      <xdr:spPr bwMode="auto">
        <a:xfrm>
          <a:off x="9734550" y="23441025"/>
          <a:ext cx="1152525" cy="0"/>
        </a:xfrm>
        <a:prstGeom prst="rect">
          <a:avLst/>
        </a:prstGeom>
        <a:solidFill>
          <a:srgbClr val="4917E7"/>
        </a:solidFill>
        <a:ln w="9525">
          <a:solidFill>
            <a:srgbClr val="000000"/>
          </a:solidFill>
          <a:miter lim="800000"/>
          <a:headEnd/>
          <a:tailEnd/>
        </a:ln>
        <a:effectLst/>
      </xdr:spPr>
      <xdr:txBody>
        <a:bodyPr vertOverflow="clip" wrap="square" lIns="91440" tIns="45720" rIns="91440" bIns="45720" anchor="t" upright="1"/>
        <a:lstStyle/>
        <a:p>
          <a:pPr algn="l" rtl="0">
            <a:defRPr sz="1000"/>
          </a:pPr>
          <a:r>
            <a:rPr lang="en-US" sz="1600" b="0" i="0" u="none" strike="noStrike" baseline="0">
              <a:solidFill>
                <a:srgbClr val="FFFFFF"/>
              </a:solidFill>
              <a:latin typeface="Arial"/>
              <a:cs typeface="Arial"/>
            </a:rPr>
            <a:t>OFS</a:t>
          </a:r>
        </a:p>
        <a:p>
          <a:pPr algn="l" rtl="0">
            <a:defRPr sz="1000"/>
          </a:pPr>
          <a:endParaRPr lang="en-US" sz="1600" b="0" i="0" u="none" strike="noStrike" baseline="0">
            <a:solidFill>
              <a:srgbClr val="FFFFFF"/>
            </a:solidFill>
            <a:latin typeface="Arial"/>
            <a:cs typeface="Arial"/>
          </a:endParaRPr>
        </a:p>
      </xdr:txBody>
    </xdr:sp>
    <xdr:clientData/>
  </xdr:twoCellAnchor>
  <xdr:twoCellAnchor>
    <xdr:from>
      <xdr:col>5</xdr:col>
      <xdr:colOff>1123950</xdr:colOff>
      <xdr:row>88</xdr:row>
      <xdr:rowOff>0</xdr:rowOff>
    </xdr:from>
    <xdr:to>
      <xdr:col>7</xdr:col>
      <xdr:colOff>47625</xdr:colOff>
      <xdr:row>88</xdr:row>
      <xdr:rowOff>0</xdr:rowOff>
    </xdr:to>
    <xdr:sp macro="" textlink="">
      <xdr:nvSpPr>
        <xdr:cNvPr id="5130" name="Rectangle 10">
          <a:extLst>
            <a:ext uri="{FF2B5EF4-FFF2-40B4-BE49-F238E27FC236}">
              <a16:creationId xmlns:a16="http://schemas.microsoft.com/office/drawing/2014/main" id="{00000000-0008-0000-0500-00000A140000}"/>
            </a:ext>
          </a:extLst>
        </xdr:cNvPr>
        <xdr:cNvSpPr>
          <a:spLocks noChangeArrowheads="1"/>
        </xdr:cNvSpPr>
      </xdr:nvSpPr>
      <xdr:spPr bwMode="auto">
        <a:xfrm>
          <a:off x="10906125" y="23441025"/>
          <a:ext cx="3724275" cy="0"/>
        </a:xfrm>
        <a:prstGeom prst="rect">
          <a:avLst/>
        </a:prstGeom>
        <a:solidFill>
          <a:srgbClr val="FFCC00"/>
        </a:solidFill>
        <a:ln w="9525">
          <a:solidFill>
            <a:srgbClr val="000000"/>
          </a:solidFill>
          <a:miter lim="800000"/>
          <a:headEnd/>
          <a:tailEnd/>
        </a:ln>
        <a:effectLst/>
      </xdr:spPr>
      <xdr:txBody>
        <a:bodyPr vertOverflow="clip" wrap="square" lIns="91440" tIns="45720" rIns="91440" bIns="45720" anchor="t" upright="1"/>
        <a:lstStyle/>
        <a:p>
          <a:pPr algn="l" rtl="0">
            <a:defRPr sz="1000"/>
          </a:pPr>
          <a:r>
            <a:rPr lang="en-US" sz="1600" b="0" i="0" u="none" strike="noStrike" baseline="0">
              <a:solidFill>
                <a:srgbClr val="000000"/>
              </a:solidFill>
              <a:latin typeface="Arial"/>
              <a:cs typeface="Arial"/>
            </a:rPr>
            <a:t>Customer</a:t>
          </a:r>
          <a:endParaRPr lang="en-US" sz="1600" b="0" i="0" u="none" strike="noStrike" baseline="0">
            <a:solidFill>
              <a:srgbClr val="FFFFFF"/>
            </a:solidFill>
            <a:latin typeface="Arial"/>
            <a:cs typeface="Arial"/>
          </a:endParaRPr>
        </a:p>
        <a:p>
          <a:pPr algn="l" rtl="0">
            <a:defRPr sz="1000"/>
          </a:pPr>
          <a:endParaRPr lang="en-US" sz="1600" b="0" i="0" u="none" strike="noStrike" baseline="0">
            <a:solidFill>
              <a:srgbClr val="FFFFFF"/>
            </a:solidFill>
            <a:latin typeface="Arial"/>
            <a:cs typeface="Arial"/>
          </a:endParaRPr>
        </a:p>
      </xdr:txBody>
    </xdr:sp>
    <xdr:clientData/>
  </xdr:twoCellAnchor>
  <xdr:twoCellAnchor>
    <xdr:from>
      <xdr:col>2</xdr:col>
      <xdr:colOff>2305050</xdr:colOff>
      <xdr:row>88</xdr:row>
      <xdr:rowOff>0</xdr:rowOff>
    </xdr:from>
    <xdr:to>
      <xdr:col>2</xdr:col>
      <xdr:colOff>2047875</xdr:colOff>
      <xdr:row>88</xdr:row>
      <xdr:rowOff>0</xdr:rowOff>
    </xdr:to>
    <xdr:sp macro="" textlink="">
      <xdr:nvSpPr>
        <xdr:cNvPr id="5136" name="Oval 16">
          <a:extLst>
            <a:ext uri="{FF2B5EF4-FFF2-40B4-BE49-F238E27FC236}">
              <a16:creationId xmlns:a16="http://schemas.microsoft.com/office/drawing/2014/main" id="{00000000-0008-0000-0500-000010140000}"/>
            </a:ext>
          </a:extLst>
        </xdr:cNvPr>
        <xdr:cNvSpPr>
          <a:spLocks noChangeArrowheads="1"/>
        </xdr:cNvSpPr>
      </xdr:nvSpPr>
      <xdr:spPr bwMode="auto">
        <a:xfrm>
          <a:off x="5553075" y="23441025"/>
          <a:ext cx="0" cy="0"/>
        </a:xfrm>
        <a:prstGeom prst="ellipse">
          <a:avLst/>
        </a:prstGeom>
        <a:solidFill>
          <a:srgbClr val="A8FFA8"/>
        </a:solidFill>
        <a:ln w="9525">
          <a:solidFill>
            <a:srgbClr val="000000"/>
          </a:solidFill>
          <a:round/>
          <a:headEnd/>
          <a:tailEnd/>
        </a:ln>
        <a:effectLst/>
      </xdr:spPr>
      <xdr:txBody>
        <a:bodyPr vertOverflow="clip" wrap="square" lIns="91440" tIns="45720" rIns="91440" bIns="45720" anchor="t" upright="1"/>
        <a:lstStyle/>
        <a:p>
          <a:pPr algn="l" rtl="0">
            <a:defRPr sz="1000"/>
          </a:pPr>
          <a:r>
            <a:rPr lang="en-US" sz="2400" b="0" i="0" u="none" strike="noStrike" baseline="0">
              <a:solidFill>
                <a:srgbClr val="FFFFFF"/>
              </a:solidFill>
              <a:latin typeface="Arial"/>
              <a:cs typeface="Arial"/>
            </a:rPr>
            <a:t>1</a:t>
          </a:r>
        </a:p>
        <a:p>
          <a:pPr algn="l" rtl="0">
            <a:defRPr sz="1000"/>
          </a:pPr>
          <a:endParaRPr lang="en-US" sz="2400" b="0" i="0" u="none" strike="noStrike" baseline="0">
            <a:solidFill>
              <a:srgbClr val="FFFFFF"/>
            </a:solidFill>
            <a:latin typeface="Arial"/>
            <a:cs typeface="Arial"/>
          </a:endParaRPr>
        </a:p>
      </xdr:txBody>
    </xdr:sp>
    <xdr:clientData/>
  </xdr:twoCellAnchor>
  <xdr:twoCellAnchor>
    <xdr:from>
      <xdr:col>3</xdr:col>
      <xdr:colOff>1143000</xdr:colOff>
      <xdr:row>88</xdr:row>
      <xdr:rowOff>0</xdr:rowOff>
    </xdr:from>
    <xdr:to>
      <xdr:col>4</xdr:col>
      <xdr:colOff>342900</xdr:colOff>
      <xdr:row>88</xdr:row>
      <xdr:rowOff>0</xdr:rowOff>
    </xdr:to>
    <xdr:sp macro="" textlink="">
      <xdr:nvSpPr>
        <xdr:cNvPr id="5137" name="Oval 17">
          <a:extLst>
            <a:ext uri="{FF2B5EF4-FFF2-40B4-BE49-F238E27FC236}">
              <a16:creationId xmlns:a16="http://schemas.microsoft.com/office/drawing/2014/main" id="{00000000-0008-0000-0500-000011140000}"/>
            </a:ext>
          </a:extLst>
        </xdr:cNvPr>
        <xdr:cNvSpPr>
          <a:spLocks noChangeArrowheads="1"/>
        </xdr:cNvSpPr>
      </xdr:nvSpPr>
      <xdr:spPr bwMode="auto">
        <a:xfrm>
          <a:off x="6696075" y="23441025"/>
          <a:ext cx="1781175" cy="0"/>
        </a:xfrm>
        <a:prstGeom prst="ellipse">
          <a:avLst/>
        </a:prstGeom>
        <a:solidFill>
          <a:srgbClr val="FF00FF"/>
        </a:solidFill>
        <a:ln w="9525">
          <a:solidFill>
            <a:srgbClr val="000000"/>
          </a:solidFill>
          <a:round/>
          <a:headEnd/>
          <a:tailEnd/>
        </a:ln>
        <a:effectLst/>
      </xdr:spPr>
      <xdr:txBody>
        <a:bodyPr vertOverflow="clip" wrap="square" lIns="91440" tIns="45720" rIns="91440" bIns="45720" anchor="t" upright="1"/>
        <a:lstStyle/>
        <a:p>
          <a:pPr algn="l" rtl="0">
            <a:defRPr sz="1000"/>
          </a:pPr>
          <a:r>
            <a:rPr lang="en-US" sz="2400" b="0" i="0" u="none" strike="noStrike" baseline="0">
              <a:solidFill>
                <a:srgbClr val="FFFFFF"/>
              </a:solidFill>
              <a:latin typeface="Arial"/>
              <a:cs typeface="Arial"/>
            </a:rPr>
            <a:t>3</a:t>
          </a:r>
        </a:p>
        <a:p>
          <a:pPr algn="l" rtl="0">
            <a:defRPr sz="1000"/>
          </a:pPr>
          <a:endParaRPr lang="en-US" sz="2400" b="0" i="0" u="none" strike="noStrike" baseline="0">
            <a:solidFill>
              <a:srgbClr val="FFFFFF"/>
            </a:solidFill>
            <a:latin typeface="Arial"/>
            <a:cs typeface="Arial"/>
          </a:endParaRPr>
        </a:p>
      </xdr:txBody>
    </xdr:sp>
    <xdr:clientData/>
  </xdr:twoCellAnchor>
  <xdr:twoCellAnchor>
    <xdr:from>
      <xdr:col>2</xdr:col>
      <xdr:colOff>3067050</xdr:colOff>
      <xdr:row>88</xdr:row>
      <xdr:rowOff>0</xdr:rowOff>
    </xdr:from>
    <xdr:to>
      <xdr:col>3</xdr:col>
      <xdr:colOff>447675</xdr:colOff>
      <xdr:row>88</xdr:row>
      <xdr:rowOff>0</xdr:rowOff>
    </xdr:to>
    <xdr:sp macro="" textlink="">
      <xdr:nvSpPr>
        <xdr:cNvPr id="5138" name="Oval 18">
          <a:extLst>
            <a:ext uri="{FF2B5EF4-FFF2-40B4-BE49-F238E27FC236}">
              <a16:creationId xmlns:a16="http://schemas.microsoft.com/office/drawing/2014/main" id="{00000000-0008-0000-0500-000012140000}"/>
            </a:ext>
          </a:extLst>
        </xdr:cNvPr>
        <xdr:cNvSpPr>
          <a:spLocks noChangeArrowheads="1"/>
        </xdr:cNvSpPr>
      </xdr:nvSpPr>
      <xdr:spPr bwMode="auto">
        <a:xfrm>
          <a:off x="5553075" y="23441025"/>
          <a:ext cx="447675" cy="0"/>
        </a:xfrm>
        <a:prstGeom prst="ellipse">
          <a:avLst/>
        </a:prstGeom>
        <a:solidFill>
          <a:srgbClr val="FF9900"/>
        </a:solidFill>
        <a:ln w="9525">
          <a:solidFill>
            <a:srgbClr val="000000"/>
          </a:solidFill>
          <a:round/>
          <a:headEnd/>
          <a:tailEnd/>
        </a:ln>
        <a:effectLst/>
      </xdr:spPr>
      <xdr:txBody>
        <a:bodyPr vertOverflow="clip" wrap="square" lIns="91440" tIns="45720" rIns="91440" bIns="45720" anchor="t" upright="1"/>
        <a:lstStyle/>
        <a:p>
          <a:pPr algn="l" rtl="0">
            <a:defRPr sz="1000"/>
          </a:pPr>
          <a:r>
            <a:rPr lang="en-US" sz="2400" b="0" i="0" u="none" strike="noStrike" baseline="0">
              <a:solidFill>
                <a:srgbClr val="FFFFFF"/>
              </a:solidFill>
              <a:latin typeface="Arial"/>
              <a:cs typeface="Arial"/>
            </a:rPr>
            <a:t>2</a:t>
          </a:r>
        </a:p>
        <a:p>
          <a:pPr algn="l" rtl="0">
            <a:defRPr sz="1000"/>
          </a:pPr>
          <a:endParaRPr lang="en-US" sz="2400" b="0" i="0" u="none" strike="noStrike" baseline="0">
            <a:solidFill>
              <a:srgbClr val="FFFFFF"/>
            </a:solidFill>
            <a:latin typeface="Arial"/>
            <a:cs typeface="Arial"/>
          </a:endParaRPr>
        </a:p>
      </xdr:txBody>
    </xdr:sp>
    <xdr:clientData/>
  </xdr:twoCellAnchor>
  <xdr:twoCellAnchor>
    <xdr:from>
      <xdr:col>4</xdr:col>
      <xdr:colOff>1257300</xdr:colOff>
      <xdr:row>88</xdr:row>
      <xdr:rowOff>0</xdr:rowOff>
    </xdr:from>
    <xdr:to>
      <xdr:col>5</xdr:col>
      <xdr:colOff>123825</xdr:colOff>
      <xdr:row>88</xdr:row>
      <xdr:rowOff>0</xdr:rowOff>
    </xdr:to>
    <xdr:sp macro="" textlink="">
      <xdr:nvSpPr>
        <xdr:cNvPr id="5139" name="Oval 19">
          <a:extLst>
            <a:ext uri="{FF2B5EF4-FFF2-40B4-BE49-F238E27FC236}">
              <a16:creationId xmlns:a16="http://schemas.microsoft.com/office/drawing/2014/main" id="{00000000-0008-0000-0500-000013140000}"/>
            </a:ext>
          </a:extLst>
        </xdr:cNvPr>
        <xdr:cNvSpPr>
          <a:spLocks noChangeArrowheads="1"/>
        </xdr:cNvSpPr>
      </xdr:nvSpPr>
      <xdr:spPr bwMode="auto">
        <a:xfrm>
          <a:off x="9391650" y="23441025"/>
          <a:ext cx="514350" cy="0"/>
        </a:xfrm>
        <a:prstGeom prst="ellipse">
          <a:avLst/>
        </a:prstGeom>
        <a:solidFill>
          <a:srgbClr val="FF0000"/>
        </a:solidFill>
        <a:ln w="9525">
          <a:solidFill>
            <a:srgbClr val="000000"/>
          </a:solidFill>
          <a:round/>
          <a:headEnd/>
          <a:tailEnd/>
        </a:ln>
        <a:effectLst/>
      </xdr:spPr>
      <xdr:txBody>
        <a:bodyPr vertOverflow="clip" wrap="square" lIns="91440" tIns="45720" rIns="91440" bIns="45720" anchor="t" upright="1"/>
        <a:lstStyle/>
        <a:p>
          <a:pPr algn="l" rtl="0">
            <a:defRPr sz="1000"/>
          </a:pPr>
          <a:r>
            <a:rPr lang="en-US" sz="2400" b="0" i="0" u="none" strike="noStrike" baseline="0">
              <a:solidFill>
                <a:srgbClr val="FFFFFF"/>
              </a:solidFill>
              <a:latin typeface="Arial"/>
              <a:cs typeface="Arial"/>
            </a:rPr>
            <a:t>4</a:t>
          </a:r>
        </a:p>
        <a:p>
          <a:pPr algn="l" rtl="0">
            <a:defRPr sz="1000"/>
          </a:pPr>
          <a:endParaRPr lang="en-US" sz="2400" b="0" i="0" u="none" strike="noStrike" baseline="0">
            <a:solidFill>
              <a:srgbClr val="FFFFFF"/>
            </a:solidFill>
            <a:latin typeface="Arial"/>
            <a:cs typeface="Arial"/>
          </a:endParaRPr>
        </a:p>
      </xdr:txBody>
    </xdr:sp>
    <xdr:clientData/>
  </xdr:twoCellAnchor>
  <xdr:twoCellAnchor>
    <xdr:from>
      <xdr:col>5</xdr:col>
      <xdr:colOff>857250</xdr:colOff>
      <xdr:row>88</xdr:row>
      <xdr:rowOff>0</xdr:rowOff>
    </xdr:from>
    <xdr:to>
      <xdr:col>5</xdr:col>
      <xdr:colOff>1428750</xdr:colOff>
      <xdr:row>88</xdr:row>
      <xdr:rowOff>0</xdr:rowOff>
    </xdr:to>
    <xdr:sp macro="" textlink="">
      <xdr:nvSpPr>
        <xdr:cNvPr id="5140" name="Oval 20">
          <a:extLst>
            <a:ext uri="{FF2B5EF4-FFF2-40B4-BE49-F238E27FC236}">
              <a16:creationId xmlns:a16="http://schemas.microsoft.com/office/drawing/2014/main" id="{00000000-0008-0000-0500-000014140000}"/>
            </a:ext>
          </a:extLst>
        </xdr:cNvPr>
        <xdr:cNvSpPr>
          <a:spLocks noChangeArrowheads="1"/>
        </xdr:cNvSpPr>
      </xdr:nvSpPr>
      <xdr:spPr bwMode="auto">
        <a:xfrm>
          <a:off x="10639425" y="23441025"/>
          <a:ext cx="571500" cy="0"/>
        </a:xfrm>
        <a:prstGeom prst="ellipse">
          <a:avLst/>
        </a:prstGeom>
        <a:solidFill>
          <a:srgbClr val="00FF00"/>
        </a:solidFill>
        <a:ln w="9525">
          <a:solidFill>
            <a:srgbClr val="000000"/>
          </a:solidFill>
          <a:round/>
          <a:headEnd/>
          <a:tailEnd/>
        </a:ln>
        <a:effectLst/>
      </xdr:spPr>
      <xdr:txBody>
        <a:bodyPr vertOverflow="clip" wrap="square" lIns="91440" tIns="45720" rIns="91440" bIns="45720" anchor="t" upright="1"/>
        <a:lstStyle/>
        <a:p>
          <a:pPr algn="l" rtl="0">
            <a:defRPr sz="1000"/>
          </a:pPr>
          <a:r>
            <a:rPr lang="en-US" sz="2400" b="0" i="0" u="none" strike="noStrike" baseline="0">
              <a:solidFill>
                <a:srgbClr val="000000"/>
              </a:solidFill>
              <a:latin typeface="Arial"/>
              <a:cs typeface="Arial"/>
            </a:rPr>
            <a:t>5</a:t>
          </a:r>
        </a:p>
        <a:p>
          <a:pPr algn="l" rtl="0">
            <a:defRPr sz="1000"/>
          </a:pPr>
          <a:endParaRPr lang="en-US" sz="24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R33"/>
  <sheetViews>
    <sheetView zoomScale="140" zoomScaleNormal="140" workbookViewId="0"/>
  </sheetViews>
  <sheetFormatPr defaultRowHeight="12.75" x14ac:dyDescent="0.35"/>
  <cols>
    <col min="1" max="1" width="2" customWidth="1"/>
    <col min="2" max="2" width="17.1328125" customWidth="1"/>
    <col min="3" max="3" width="14.3984375" customWidth="1"/>
    <col min="4" max="4" width="24.1328125" customWidth="1"/>
    <col min="5" max="5" width="28.86328125" customWidth="1"/>
    <col min="6" max="6" width="26.3984375" style="34" customWidth="1"/>
    <col min="7" max="7" width="22.59765625" style="34" customWidth="1"/>
    <col min="8" max="8" width="22.1328125" style="34" customWidth="1"/>
    <col min="9" max="9" width="0.59765625" customWidth="1"/>
    <col min="10" max="18" width="9.1328125" style="378"/>
  </cols>
  <sheetData>
    <row r="1" spans="1:18" x14ac:dyDescent="0.35">
      <c r="A1" s="38"/>
      <c r="B1" s="1"/>
      <c r="C1" s="1"/>
      <c r="D1" s="1"/>
      <c r="E1" s="1"/>
      <c r="F1" s="35"/>
      <c r="G1" s="35"/>
      <c r="H1" s="35"/>
      <c r="I1" s="1"/>
    </row>
    <row r="2" spans="1:18" ht="15.4" thickBot="1" x14ac:dyDescent="0.4">
      <c r="A2" s="39"/>
      <c r="B2" s="380" t="s">
        <v>128</v>
      </c>
      <c r="C2" s="380"/>
      <c r="D2" s="380"/>
      <c r="E2" s="380"/>
      <c r="F2" s="380"/>
      <c r="G2" s="380"/>
      <c r="H2" s="380"/>
      <c r="I2" s="1"/>
    </row>
    <row r="3" spans="1:18" s="31" customFormat="1" ht="41.25" customHeight="1" thickBot="1" x14ac:dyDescent="0.4">
      <c r="A3" s="40"/>
      <c r="B3" s="36" t="s">
        <v>19</v>
      </c>
      <c r="C3" s="29" t="s">
        <v>32</v>
      </c>
      <c r="D3" s="29" t="s">
        <v>33</v>
      </c>
      <c r="E3" s="29" t="s">
        <v>34</v>
      </c>
      <c r="F3" s="30"/>
      <c r="G3" s="30"/>
      <c r="H3" s="216" t="s">
        <v>129</v>
      </c>
      <c r="I3" s="30"/>
      <c r="J3" s="379"/>
      <c r="K3" s="379"/>
      <c r="L3" s="379"/>
      <c r="M3" s="379"/>
      <c r="N3" s="379"/>
      <c r="O3" s="379"/>
      <c r="P3" s="379"/>
      <c r="Q3" s="379"/>
      <c r="R3" s="379"/>
    </row>
    <row r="4" spans="1:18" s="31" customFormat="1" ht="41.25" customHeight="1" thickBot="1" x14ac:dyDescent="0.4">
      <c r="A4" s="40"/>
      <c r="B4" s="47" t="s">
        <v>140</v>
      </c>
      <c r="C4" s="223">
        <v>100000</v>
      </c>
      <c r="D4" s="170" t="s">
        <v>87</v>
      </c>
      <c r="E4" s="49"/>
      <c r="F4" s="29" t="s">
        <v>31</v>
      </c>
      <c r="G4" s="29" t="s">
        <v>30</v>
      </c>
      <c r="H4" s="217" t="s">
        <v>39</v>
      </c>
      <c r="I4" s="30"/>
      <c r="J4" s="379"/>
      <c r="K4" s="379"/>
      <c r="L4" s="379"/>
      <c r="M4" s="379"/>
      <c r="N4" s="379"/>
      <c r="O4" s="379"/>
      <c r="P4" s="379"/>
      <c r="Q4" s="379"/>
      <c r="R4" s="379"/>
    </row>
    <row r="5" spans="1:18" ht="51.4" thickBot="1" x14ac:dyDescent="0.4">
      <c r="A5" s="39"/>
      <c r="B5" s="47" t="s">
        <v>13</v>
      </c>
      <c r="C5" s="171">
        <v>30000</v>
      </c>
      <c r="D5" s="49" t="s">
        <v>99</v>
      </c>
      <c r="E5" s="49" t="s">
        <v>97</v>
      </c>
      <c r="F5" s="49" t="s">
        <v>35</v>
      </c>
      <c r="G5" s="50" t="s">
        <v>98</v>
      </c>
      <c r="H5" s="220">
        <v>50000</v>
      </c>
      <c r="I5" s="1"/>
    </row>
    <row r="6" spans="1:18" ht="63.75" customHeight="1" thickBot="1" x14ac:dyDescent="0.4">
      <c r="A6" s="39"/>
      <c r="B6" s="37" t="s">
        <v>24</v>
      </c>
      <c r="C6" s="48">
        <v>60000</v>
      </c>
      <c r="D6" s="49" t="s">
        <v>100</v>
      </c>
      <c r="E6" s="49" t="s">
        <v>101</v>
      </c>
      <c r="F6" s="49" t="s">
        <v>164</v>
      </c>
      <c r="G6" s="50" t="s">
        <v>36</v>
      </c>
      <c r="H6" s="221" t="s">
        <v>102</v>
      </c>
      <c r="I6" s="1"/>
    </row>
    <row r="7" spans="1:18" ht="38.65" thickBot="1" x14ac:dyDescent="0.45">
      <c r="A7" s="39"/>
      <c r="B7" s="37" t="s">
        <v>113</v>
      </c>
      <c r="C7" s="48">
        <v>70000</v>
      </c>
      <c r="D7" s="49" t="s">
        <v>37</v>
      </c>
      <c r="E7" s="51"/>
      <c r="F7" s="49" t="s">
        <v>126</v>
      </c>
      <c r="G7" s="50" t="s">
        <v>85</v>
      </c>
      <c r="H7" s="218" t="s">
        <v>141</v>
      </c>
      <c r="I7" s="1"/>
    </row>
    <row r="8" spans="1:18" ht="39.4" x14ac:dyDescent="0.35">
      <c r="A8" s="39"/>
      <c r="B8" s="37" t="s">
        <v>12</v>
      </c>
      <c r="C8" s="48">
        <v>30000</v>
      </c>
      <c r="D8" s="49" t="s">
        <v>103</v>
      </c>
      <c r="E8" s="51"/>
      <c r="F8" s="55"/>
      <c r="G8" s="56"/>
      <c r="H8" s="222">
        <v>0.5</v>
      </c>
      <c r="I8" s="1"/>
    </row>
    <row r="9" spans="1:18" ht="56.25" customHeight="1" thickBot="1" x14ac:dyDescent="0.4">
      <c r="A9" s="39"/>
      <c r="B9" s="37" t="s">
        <v>104</v>
      </c>
      <c r="C9" s="52">
        <v>85000</v>
      </c>
      <c r="D9" s="53" t="s">
        <v>38</v>
      </c>
      <c r="E9" s="53" t="s">
        <v>105</v>
      </c>
      <c r="F9" s="53" t="s">
        <v>84</v>
      </c>
      <c r="G9" s="54" t="s">
        <v>106</v>
      </c>
      <c r="H9" s="219"/>
      <c r="I9" s="1"/>
    </row>
    <row r="10" spans="1:18" x14ac:dyDescent="0.35">
      <c r="A10" s="210"/>
      <c r="B10" s="211"/>
      <c r="C10" s="211"/>
      <c r="D10" s="211"/>
      <c r="E10" s="211"/>
      <c r="F10" s="212"/>
      <c r="G10" s="212"/>
      <c r="H10" s="215"/>
      <c r="I10" s="42"/>
    </row>
    <row r="11" spans="1:18" ht="13.15" thickBot="1" x14ac:dyDescent="0.4">
      <c r="A11" s="214"/>
      <c r="B11" s="213"/>
      <c r="C11" s="213"/>
      <c r="D11" s="213"/>
      <c r="E11" s="213"/>
      <c r="F11" s="215"/>
      <c r="G11" s="215"/>
      <c r="H11" s="215"/>
      <c r="I11" s="43"/>
    </row>
    <row r="12" spans="1:18" ht="13.15" thickBot="1" x14ac:dyDescent="0.4">
      <c r="A12" s="41"/>
      <c r="B12" s="211"/>
      <c r="C12" s="211"/>
      <c r="D12" s="211"/>
      <c r="E12" s="211"/>
      <c r="F12" s="212"/>
      <c r="G12" s="212"/>
      <c r="H12" s="224"/>
      <c r="I12" s="44"/>
    </row>
    <row r="13" spans="1:18" ht="13.15" thickBot="1" x14ac:dyDescent="0.4">
      <c r="A13" s="39"/>
      <c r="B13" s="211"/>
      <c r="C13" s="211"/>
      <c r="D13" s="211"/>
      <c r="E13" s="211"/>
      <c r="F13" s="212"/>
      <c r="G13" s="212"/>
      <c r="H13" s="35"/>
      <c r="I13" s="1"/>
    </row>
    <row r="14" spans="1:18" ht="13.15" thickBot="1" x14ac:dyDescent="0.4">
      <c r="A14" s="39"/>
      <c r="B14" s="211"/>
      <c r="C14" s="211"/>
      <c r="D14" s="211"/>
      <c r="E14" s="211"/>
      <c r="F14" s="212"/>
      <c r="G14" s="212"/>
      <c r="H14" s="35"/>
      <c r="I14" s="1"/>
    </row>
    <row r="15" spans="1:18" ht="13.15" thickBot="1" x14ac:dyDescent="0.4">
      <c r="A15" s="39"/>
      <c r="B15" s="211"/>
      <c r="C15" s="211"/>
      <c r="D15" s="211"/>
      <c r="E15" s="211"/>
      <c r="F15" s="212"/>
      <c r="G15" s="212"/>
      <c r="H15" s="35"/>
      <c r="I15" s="1"/>
    </row>
    <row r="16" spans="1:18" ht="13.15" thickBot="1" x14ac:dyDescent="0.4">
      <c r="A16" s="39"/>
      <c r="B16" s="211"/>
      <c r="C16" s="211"/>
      <c r="D16" s="211"/>
      <c r="E16" s="211"/>
      <c r="F16" s="212"/>
      <c r="G16" s="212"/>
      <c r="H16" s="35"/>
      <c r="I16" s="1"/>
    </row>
    <row r="17" spans="1:9" ht="13.15" thickBot="1" x14ac:dyDescent="0.4">
      <c r="A17" s="39"/>
      <c r="B17" s="211"/>
      <c r="C17" s="211"/>
      <c r="D17" s="211"/>
      <c r="E17" s="211"/>
      <c r="F17" s="212"/>
      <c r="G17" s="212"/>
      <c r="H17" s="35"/>
      <c r="I17" s="1"/>
    </row>
    <row r="18" spans="1:9" x14ac:dyDescent="0.35">
      <c r="A18" s="39"/>
      <c r="B18" s="211"/>
      <c r="C18" s="211"/>
      <c r="D18" s="211"/>
      <c r="E18" s="211"/>
      <c r="F18" s="212"/>
      <c r="G18" s="212"/>
      <c r="H18" s="35"/>
      <c r="I18" s="1"/>
    </row>
    <row r="19" spans="1:9" ht="13.15" thickBot="1" x14ac:dyDescent="0.4">
      <c r="A19" s="39"/>
      <c r="B19" s="213"/>
      <c r="C19" s="213"/>
      <c r="D19" s="213"/>
      <c r="E19" s="213"/>
      <c r="F19" s="215"/>
      <c r="G19" s="215"/>
      <c r="H19" s="35"/>
      <c r="I19" s="1"/>
    </row>
    <row r="20" spans="1:9" ht="13.15" thickBot="1" x14ac:dyDescent="0.4">
      <c r="A20" s="39"/>
      <c r="B20" s="211"/>
      <c r="C20" s="211"/>
      <c r="D20" s="211"/>
      <c r="E20" s="211"/>
      <c r="F20" s="212"/>
      <c r="G20" s="212"/>
      <c r="H20" s="35"/>
      <c r="I20" s="1"/>
    </row>
    <row r="21" spans="1:9" ht="13.15" thickBot="1" x14ac:dyDescent="0.4">
      <c r="A21" s="39"/>
      <c r="B21" s="211"/>
      <c r="C21" s="211"/>
      <c r="D21" s="211"/>
      <c r="E21" s="211"/>
      <c r="F21" s="212"/>
      <c r="G21" s="212"/>
      <c r="H21" s="35"/>
      <c r="I21" s="1"/>
    </row>
    <row r="22" spans="1:9" ht="13.15" thickBot="1" x14ac:dyDescent="0.4">
      <c r="A22" s="39"/>
      <c r="B22" s="211"/>
      <c r="C22" s="211"/>
      <c r="D22" s="211"/>
      <c r="E22" s="211"/>
      <c r="F22" s="212"/>
      <c r="G22" s="212"/>
      <c r="H22" s="35"/>
      <c r="I22" s="1"/>
    </row>
    <row r="23" spans="1:9" ht="13.15" thickBot="1" x14ac:dyDescent="0.4">
      <c r="A23" s="39"/>
      <c r="B23" s="211"/>
      <c r="C23" s="211"/>
      <c r="D23" s="211"/>
      <c r="E23" s="211"/>
      <c r="F23" s="212"/>
      <c r="G23" s="212"/>
      <c r="H23" s="35"/>
      <c r="I23" s="1"/>
    </row>
    <row r="24" spans="1:9" ht="13.15" thickBot="1" x14ac:dyDescent="0.4">
      <c r="A24" s="39"/>
      <c r="B24" s="211"/>
      <c r="C24" s="211"/>
      <c r="D24" s="211"/>
      <c r="E24" s="211"/>
      <c r="F24" s="212"/>
      <c r="G24" s="212"/>
      <c r="H24" s="35"/>
      <c r="I24" s="1"/>
    </row>
    <row r="25" spans="1:9" ht="13.15" thickBot="1" x14ac:dyDescent="0.4">
      <c r="A25" s="39"/>
      <c r="B25" s="211"/>
      <c r="C25" s="211"/>
      <c r="D25" s="211"/>
      <c r="E25" s="211"/>
      <c r="F25" s="212"/>
      <c r="G25" s="212"/>
      <c r="H25" s="35"/>
      <c r="I25" s="1"/>
    </row>
    <row r="26" spans="1:9" ht="13.15" thickBot="1" x14ac:dyDescent="0.4">
      <c r="A26" s="39"/>
      <c r="B26" s="211"/>
      <c r="C26" s="211"/>
      <c r="D26" s="211"/>
      <c r="E26" s="211"/>
      <c r="F26" s="212"/>
      <c r="G26" s="212"/>
      <c r="H26" s="35"/>
      <c r="I26" s="1"/>
    </row>
    <row r="27" spans="1:9" ht="13.15" thickBot="1" x14ac:dyDescent="0.4">
      <c r="A27" s="39"/>
      <c r="B27" s="211"/>
      <c r="C27" s="211"/>
      <c r="D27" s="211"/>
      <c r="E27" s="211"/>
      <c r="F27" s="212"/>
      <c r="G27" s="212"/>
      <c r="H27" s="35"/>
      <c r="I27" s="1"/>
    </row>
    <row r="28" spans="1:9" x14ac:dyDescent="0.35">
      <c r="A28" s="39"/>
      <c r="B28" s="211"/>
      <c r="C28" s="211"/>
      <c r="D28" s="211"/>
      <c r="E28" s="211"/>
      <c r="F28" s="212"/>
      <c r="G28" s="212"/>
      <c r="H28" s="35"/>
      <c r="I28" s="1"/>
    </row>
    <row r="29" spans="1:9" ht="13.15" thickBot="1" x14ac:dyDescent="0.4">
      <c r="A29" s="39"/>
      <c r="B29" s="213"/>
      <c r="C29" s="213"/>
      <c r="D29" s="213"/>
      <c r="E29" s="213"/>
      <c r="F29" s="215"/>
      <c r="G29" s="215"/>
      <c r="H29" s="35"/>
      <c r="I29" s="1"/>
    </row>
    <row r="30" spans="1:9" ht="13.15" thickBot="1" x14ac:dyDescent="0.4">
      <c r="A30" s="39"/>
      <c r="B30" s="211"/>
      <c r="C30" s="211"/>
      <c r="D30" s="211"/>
      <c r="E30" s="211"/>
      <c r="F30" s="212"/>
      <c r="G30" s="212"/>
      <c r="H30" s="35"/>
      <c r="I30" s="1"/>
    </row>
    <row r="31" spans="1:9" x14ac:dyDescent="0.35">
      <c r="A31" s="39"/>
      <c r="B31" s="211"/>
      <c r="C31" s="211"/>
      <c r="D31" s="211"/>
      <c r="E31" s="211"/>
      <c r="F31" s="212"/>
      <c r="G31" s="212"/>
      <c r="H31" s="35"/>
      <c r="I31" s="1"/>
    </row>
    <row r="32" spans="1:9" x14ac:dyDescent="0.35">
      <c r="A32" s="39"/>
      <c r="B32" s="213"/>
      <c r="C32" s="213"/>
      <c r="D32" s="213"/>
      <c r="E32" s="213"/>
      <c r="F32" s="215"/>
      <c r="G32" s="215"/>
      <c r="H32" s="35"/>
      <c r="I32" s="1"/>
    </row>
    <row r="33" spans="1:9" ht="13.15" thickBot="1" x14ac:dyDescent="0.4">
      <c r="A33" s="41"/>
      <c r="B33" s="1"/>
      <c r="C33" s="1"/>
      <c r="D33" s="1"/>
      <c r="E33" s="1"/>
      <c r="F33" s="35"/>
      <c r="G33" s="35"/>
      <c r="H33" s="35"/>
      <c r="I33" s="1"/>
    </row>
  </sheetData>
  <mergeCells count="1">
    <mergeCell ref="B2:H2"/>
  </mergeCells>
  <phoneticPr fontId="0" type="noConversion"/>
  <pageMargins left="0.75" right="0.75" top="1" bottom="1" header="0.5" footer="0.5"/>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CO468"/>
  <sheetViews>
    <sheetView topLeftCell="A3" zoomScaleNormal="100" workbookViewId="0">
      <selection activeCell="D32" sqref="D32"/>
    </sheetView>
  </sheetViews>
  <sheetFormatPr defaultColWidth="9.1328125" defaultRowHeight="12.75" x14ac:dyDescent="0.35"/>
  <cols>
    <col min="1" max="1" width="1.86328125" style="3" customWidth="1"/>
    <col min="2" max="2" width="22.59765625" style="3" customWidth="1"/>
    <col min="3" max="3" width="11.73046875" style="3" customWidth="1"/>
    <col min="4" max="4" width="12.59765625" style="4" customWidth="1"/>
    <col min="5" max="5" width="67.73046875" style="4" customWidth="1"/>
    <col min="6" max="6" width="40.265625" style="4" customWidth="1"/>
    <col min="7" max="7" width="27.73046875" style="4" customWidth="1"/>
    <col min="8" max="8" width="17.86328125" style="4" customWidth="1"/>
    <col min="9" max="9" width="1.59765625" style="4" customWidth="1"/>
    <col min="10" max="10" width="5.265625" style="4" customWidth="1"/>
    <col min="11" max="11" width="208.73046875" style="3" customWidth="1"/>
    <col min="12" max="12" width="34.1328125" style="3" customWidth="1"/>
    <col min="13" max="14" width="12.73046875" style="3" customWidth="1"/>
    <col min="15" max="15" width="11.59765625" style="3" customWidth="1"/>
    <col min="16" max="16" width="12.86328125" style="3" customWidth="1"/>
    <col min="17" max="17" width="15.59765625" style="3" customWidth="1"/>
    <col min="18" max="19" width="13.73046875" style="3" customWidth="1"/>
    <col min="20" max="20" width="15.86328125" style="3" customWidth="1"/>
    <col min="21" max="16384" width="9.1328125" style="3"/>
  </cols>
  <sheetData>
    <row r="1" spans="1:93" ht="29.25" customHeight="1" x14ac:dyDescent="0.35">
      <c r="A1" s="1"/>
      <c r="B1" s="1"/>
      <c r="C1" s="1"/>
      <c r="D1" s="2"/>
      <c r="E1" s="2"/>
      <c r="F1" s="2"/>
      <c r="G1" s="2"/>
      <c r="H1" s="2"/>
      <c r="I1" s="2"/>
      <c r="J1" s="2"/>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row>
    <row r="2" spans="1:93" x14ac:dyDescent="0.35">
      <c r="A2" s="1"/>
      <c r="B2" s="395"/>
      <c r="C2" s="395"/>
      <c r="D2" s="395"/>
      <c r="E2" s="395"/>
      <c r="F2" s="395"/>
      <c r="G2" s="395"/>
      <c r="H2" s="395"/>
      <c r="I2" s="395"/>
      <c r="J2" s="395"/>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row>
    <row r="3" spans="1:93" x14ac:dyDescent="0.35">
      <c r="A3" s="1"/>
      <c r="B3" s="395"/>
      <c r="C3" s="395"/>
      <c r="D3" s="395"/>
      <c r="E3" s="395"/>
      <c r="F3" s="395"/>
      <c r="G3" s="395"/>
      <c r="H3" s="395"/>
      <c r="I3" s="395"/>
      <c r="J3" s="395"/>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row>
    <row r="4" spans="1:93" x14ac:dyDescent="0.35">
      <c r="A4" s="1"/>
      <c r="B4" s="1"/>
      <c r="C4" s="1"/>
      <c r="D4" s="2"/>
      <c r="E4" s="2"/>
      <c r="F4" s="2"/>
      <c r="G4" s="2"/>
      <c r="H4" s="2"/>
      <c r="I4" s="2"/>
      <c r="J4" s="2"/>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row>
    <row r="5" spans="1:93" x14ac:dyDescent="0.35">
      <c r="A5" s="1"/>
      <c r="B5" s="1"/>
      <c r="C5" s="1"/>
      <c r="D5" s="2"/>
      <c r="E5" s="2"/>
      <c r="F5" s="2"/>
      <c r="G5" s="2"/>
      <c r="H5" s="2"/>
      <c r="I5" s="2"/>
      <c r="J5" s="2"/>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row>
    <row r="6" spans="1:93" ht="13.15" thickBot="1" x14ac:dyDescent="0.4">
      <c r="A6" s="1"/>
      <c r="B6" s="1"/>
      <c r="C6" s="1"/>
      <c r="D6" s="2"/>
      <c r="E6" s="2"/>
      <c r="F6" s="2"/>
      <c r="G6" s="2"/>
      <c r="H6" s="2"/>
      <c r="I6" s="2"/>
      <c r="J6" s="2"/>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row>
    <row r="7" spans="1:93" ht="13.5" thickTop="1" x14ac:dyDescent="0.4">
      <c r="A7" s="1"/>
      <c r="B7" s="1"/>
      <c r="C7" s="1"/>
      <c r="D7" s="2"/>
      <c r="E7" s="2"/>
      <c r="F7" s="2"/>
      <c r="G7" s="2"/>
      <c r="H7" s="2"/>
      <c r="I7" s="2"/>
      <c r="J7" s="2"/>
      <c r="K7" s="1"/>
      <c r="L7" s="382" t="s">
        <v>64</v>
      </c>
      <c r="M7" s="383"/>
      <c r="N7" s="383"/>
      <c r="O7" s="383"/>
      <c r="P7" s="383"/>
      <c r="Q7" s="383"/>
      <c r="R7" s="383"/>
      <c r="S7" s="383"/>
      <c r="T7" s="384"/>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row>
    <row r="8" spans="1:93" s="59" customFormat="1" ht="39.4" x14ac:dyDescent="0.35">
      <c r="A8" s="30"/>
      <c r="B8" s="30"/>
      <c r="C8" s="30"/>
      <c r="D8" s="58"/>
      <c r="E8" s="58"/>
      <c r="F8" s="58"/>
      <c r="G8" s="58"/>
      <c r="H8" s="58"/>
      <c r="I8" s="58"/>
      <c r="J8" s="58"/>
      <c r="K8" s="30"/>
      <c r="L8" s="147" t="s">
        <v>19</v>
      </c>
      <c r="M8" s="148" t="str">
        <f>B31</f>
        <v>Market Price - Comptitor TTV</v>
      </c>
      <c r="N8" s="148" t="str">
        <f>B32</f>
        <v>+ Advanced Solution</v>
      </c>
      <c r="O8" s="148" t="str">
        <f>B33</f>
        <v>+ Continued Operations</v>
      </c>
      <c r="P8" s="148" t="str">
        <f>B34</f>
        <v>+ Intangibles</v>
      </c>
      <c r="Q8" s="148" t="str">
        <f>B35</f>
        <v xml:space="preserve"> = Total Positive Differentials</v>
      </c>
      <c r="R8" s="148" t="str">
        <f>B36</f>
        <v>- Negative Differentials</v>
      </c>
      <c r="S8" s="148" t="str">
        <f>B38</f>
        <v>= Customer's Price Ceiling</v>
      </c>
      <c r="T8" s="153" t="s">
        <v>109</v>
      </c>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row>
    <row r="9" spans="1:93" ht="13.15" x14ac:dyDescent="0.35">
      <c r="A9" s="1"/>
      <c r="B9" s="1"/>
      <c r="C9" s="1"/>
      <c r="D9" s="2"/>
      <c r="E9" s="2"/>
      <c r="F9" s="2"/>
      <c r="G9" s="2"/>
      <c r="H9" s="2"/>
      <c r="I9" s="2"/>
      <c r="J9" s="2"/>
      <c r="K9" s="57"/>
      <c r="L9" s="149" t="str">
        <f t="shared" ref="L9:L14" si="0">B31</f>
        <v>Market Price - Comptitor TTV</v>
      </c>
      <c r="M9" s="126">
        <f>D31</f>
        <v>50000</v>
      </c>
      <c r="N9" s="132"/>
      <c r="O9" s="132"/>
      <c r="P9" s="132"/>
      <c r="Q9" s="138"/>
      <c r="R9" s="132"/>
      <c r="S9" s="132"/>
      <c r="T9" s="136"/>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row>
    <row r="10" spans="1:93" ht="13.15" x14ac:dyDescent="0.35">
      <c r="A10" s="1"/>
      <c r="B10" s="1"/>
      <c r="C10" s="1"/>
      <c r="D10" s="2"/>
      <c r="E10" s="2"/>
      <c r="F10" s="2"/>
      <c r="G10" s="2"/>
      <c r="H10" s="2"/>
      <c r="I10" s="2"/>
      <c r="J10" s="2"/>
      <c r="K10" s="30"/>
      <c r="L10" s="150" t="str">
        <f t="shared" si="0"/>
        <v>+ Advanced Solution</v>
      </c>
      <c r="M10" s="133">
        <f>M9</f>
        <v>50000</v>
      </c>
      <c r="N10" s="125">
        <f>D32</f>
        <v>20000</v>
      </c>
      <c r="O10" s="133"/>
      <c r="P10" s="133"/>
      <c r="Q10" s="133"/>
      <c r="R10" s="133"/>
      <c r="S10" s="132"/>
      <c r="T10" s="136"/>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row>
    <row r="11" spans="1:93" ht="13.15" x14ac:dyDescent="0.35">
      <c r="A11" s="1"/>
      <c r="B11" s="1"/>
      <c r="C11" s="1"/>
      <c r="D11" s="2"/>
      <c r="E11" s="2"/>
      <c r="F11" s="2"/>
      <c r="G11" s="2"/>
      <c r="H11" s="2"/>
      <c r="I11" s="2"/>
      <c r="J11" s="2"/>
      <c r="K11" s="30"/>
      <c r="L11" s="150" t="str">
        <f t="shared" si="0"/>
        <v>+ Continued Operations</v>
      </c>
      <c r="M11" s="133">
        <f>M10</f>
        <v>50000</v>
      </c>
      <c r="N11" s="133">
        <f>N10</f>
        <v>20000</v>
      </c>
      <c r="O11" s="127">
        <f>D33</f>
        <v>10000</v>
      </c>
      <c r="P11" s="133"/>
      <c r="Q11" s="133"/>
      <c r="R11" s="133"/>
      <c r="S11" s="132"/>
      <c r="T11" s="136"/>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row>
    <row r="12" spans="1:93" ht="13.15" x14ac:dyDescent="0.35">
      <c r="A12" s="1"/>
      <c r="B12" s="1"/>
      <c r="C12" s="1"/>
      <c r="D12" s="2"/>
      <c r="E12" s="2"/>
      <c r="F12" s="2"/>
      <c r="G12" s="2"/>
      <c r="H12" s="2"/>
      <c r="I12" s="2"/>
      <c r="J12" s="2"/>
      <c r="K12" s="30"/>
      <c r="L12" s="150" t="str">
        <f t="shared" si="0"/>
        <v>+ Intangibles</v>
      </c>
      <c r="M12" s="133">
        <f>M11</f>
        <v>50000</v>
      </c>
      <c r="N12" s="133">
        <f>N11</f>
        <v>20000</v>
      </c>
      <c r="O12" s="133">
        <f>O11</f>
        <v>10000</v>
      </c>
      <c r="P12" s="128">
        <f>D34</f>
        <v>5000</v>
      </c>
      <c r="Q12" s="133"/>
      <c r="R12" s="133"/>
      <c r="S12" s="132"/>
      <c r="T12" s="136"/>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row>
    <row r="13" spans="1:93" ht="15" customHeight="1" x14ac:dyDescent="0.35">
      <c r="A13" s="1"/>
      <c r="B13" s="1"/>
      <c r="C13" s="1"/>
      <c r="D13" s="2"/>
      <c r="E13" s="2"/>
      <c r="F13" s="2"/>
      <c r="G13" s="2"/>
      <c r="H13" s="2"/>
      <c r="I13" s="2"/>
      <c r="J13" s="2"/>
      <c r="K13" s="30"/>
      <c r="L13" s="151" t="str">
        <f t="shared" si="0"/>
        <v xml:space="preserve"> = Total Positive Differentials</v>
      </c>
      <c r="M13" s="133">
        <f>M9</f>
        <v>50000</v>
      </c>
      <c r="N13" s="133">
        <f>Q13</f>
        <v>35000</v>
      </c>
      <c r="O13" s="133"/>
      <c r="P13" s="133">
        <f>Q13</f>
        <v>35000</v>
      </c>
      <c r="Q13" s="139">
        <f>P12+O11+N10</f>
        <v>35000</v>
      </c>
      <c r="R13" s="133"/>
      <c r="S13" s="132"/>
      <c r="T13" s="136"/>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row>
    <row r="14" spans="1:93" ht="13.15" x14ac:dyDescent="0.35">
      <c r="A14" s="1"/>
      <c r="B14" s="1"/>
      <c r="C14" s="1"/>
      <c r="D14" s="2"/>
      <c r="E14" s="2"/>
      <c r="F14" s="2"/>
      <c r="G14" s="2"/>
      <c r="H14" s="2"/>
      <c r="I14" s="2"/>
      <c r="J14" s="2"/>
      <c r="K14" s="30"/>
      <c r="L14" s="149" t="str">
        <f t="shared" si="0"/>
        <v>- Negative Differentials</v>
      </c>
      <c r="M14" s="132"/>
      <c r="N14" s="134"/>
      <c r="O14" s="132"/>
      <c r="P14" s="132">
        <f>P12+O11+N10+M9-R14</f>
        <v>75000</v>
      </c>
      <c r="Q14" s="132"/>
      <c r="R14" s="129">
        <f>D36</f>
        <v>10000</v>
      </c>
      <c r="S14" s="140"/>
      <c r="T14" s="135"/>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row>
    <row r="15" spans="1:93" ht="13.15" x14ac:dyDescent="0.35">
      <c r="A15" s="1"/>
      <c r="B15" s="1"/>
      <c r="C15" s="1"/>
      <c r="D15" s="2"/>
      <c r="E15" s="2"/>
      <c r="F15" s="2"/>
      <c r="G15" s="2"/>
      <c r="H15" s="2"/>
      <c r="I15" s="2"/>
      <c r="J15" s="2"/>
      <c r="K15" s="30"/>
      <c r="L15" s="149" t="str">
        <f>B38</f>
        <v>= Customer's Price Ceiling</v>
      </c>
      <c r="M15" s="140"/>
      <c r="N15" s="141"/>
      <c r="O15" s="140"/>
      <c r="P15" s="140"/>
      <c r="Q15" s="140"/>
      <c r="R15" s="142"/>
      <c r="S15" s="145">
        <f>D38</f>
        <v>75000</v>
      </c>
      <c r="T15" s="143"/>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row>
    <row r="16" spans="1:93" ht="23.25" customHeight="1" thickBot="1" x14ac:dyDescent="0.4">
      <c r="A16" s="1"/>
      <c r="B16" s="1"/>
      <c r="C16" s="1"/>
      <c r="D16" s="2"/>
      <c r="E16" s="2"/>
      <c r="F16" s="2"/>
      <c r="G16" s="2"/>
      <c r="H16" s="2"/>
      <c r="I16" s="2"/>
      <c r="J16" s="2"/>
      <c r="K16" s="30"/>
      <c r="L16" s="152" t="s">
        <v>130</v>
      </c>
      <c r="M16" s="131"/>
      <c r="N16" s="131"/>
      <c r="O16" s="131"/>
      <c r="P16" s="131"/>
      <c r="Q16" s="131"/>
      <c r="R16" s="131"/>
      <c r="S16" s="144">
        <f>T16</f>
        <v>62500</v>
      </c>
      <c r="T16" s="146">
        <f>D40</f>
        <v>62500</v>
      </c>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row>
    <row r="17" spans="1:93" ht="13.15" thickTop="1" x14ac:dyDescent="0.35">
      <c r="A17" s="1"/>
      <c r="B17" s="1"/>
      <c r="C17" s="1"/>
      <c r="D17" s="2"/>
      <c r="E17" s="2"/>
      <c r="F17" s="2"/>
      <c r="G17" s="2"/>
      <c r="H17" s="2"/>
      <c r="I17" s="2"/>
      <c r="J17" s="2"/>
      <c r="K17" s="1"/>
      <c r="L17" s="45"/>
      <c r="M17" s="6"/>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row>
    <row r="18" spans="1:93" x14ac:dyDescent="0.35">
      <c r="A18" s="1"/>
      <c r="B18" s="1"/>
      <c r="C18" s="1"/>
      <c r="D18" s="2"/>
      <c r="E18" s="2"/>
      <c r="F18" s="2"/>
      <c r="G18" s="2"/>
      <c r="H18" s="2"/>
      <c r="I18" s="2"/>
      <c r="J18" s="2"/>
      <c r="K18" s="1"/>
      <c r="L18" s="45"/>
      <c r="M18" s="6"/>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row>
    <row r="19" spans="1:93" x14ac:dyDescent="0.35">
      <c r="A19" s="1"/>
      <c r="B19" s="1"/>
      <c r="C19" s="1"/>
      <c r="D19" s="2"/>
      <c r="E19" s="2"/>
      <c r="F19" s="2"/>
      <c r="G19" s="2"/>
      <c r="H19" s="2"/>
      <c r="I19" s="2"/>
      <c r="J19" s="2"/>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row>
    <row r="20" spans="1:93" x14ac:dyDescent="0.35">
      <c r="A20" s="1"/>
      <c r="B20" s="1"/>
      <c r="C20" s="1"/>
      <c r="D20" s="2"/>
      <c r="E20" s="2"/>
      <c r="F20" s="2"/>
      <c r="G20" s="2"/>
      <c r="H20" s="2"/>
      <c r="I20" s="2"/>
      <c r="J20" s="2"/>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row>
    <row r="21" spans="1:93" x14ac:dyDescent="0.35">
      <c r="A21" s="1"/>
      <c r="B21" s="1"/>
      <c r="C21" s="1"/>
      <c r="D21" s="2"/>
      <c r="E21" s="2"/>
      <c r="F21" s="2"/>
      <c r="G21" s="2"/>
      <c r="H21" s="2"/>
      <c r="I21" s="2"/>
      <c r="J21" s="2"/>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row>
    <row r="22" spans="1:93" x14ac:dyDescent="0.35">
      <c r="A22" s="1"/>
      <c r="B22" s="1"/>
      <c r="C22" s="1"/>
      <c r="D22" s="2"/>
      <c r="E22" s="2"/>
      <c r="F22" s="2"/>
      <c r="G22" s="2"/>
      <c r="H22" s="2"/>
      <c r="I22" s="2"/>
      <c r="J22" s="2"/>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row>
    <row r="23" spans="1:93" x14ac:dyDescent="0.35">
      <c r="A23" s="1"/>
      <c r="B23" s="1"/>
      <c r="C23" s="1"/>
      <c r="D23" s="2"/>
      <c r="E23" s="2"/>
      <c r="F23" s="2"/>
      <c r="G23" s="2"/>
      <c r="H23" s="2"/>
      <c r="I23" s="2"/>
      <c r="J23" s="2"/>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row>
    <row r="24" spans="1:93" x14ac:dyDescent="0.35">
      <c r="A24" s="1"/>
      <c r="B24" s="1"/>
      <c r="C24" s="1"/>
      <c r="D24" s="2"/>
      <c r="E24" s="2"/>
      <c r="F24" s="2"/>
      <c r="G24" s="2"/>
      <c r="H24" s="2"/>
      <c r="I24" s="2"/>
      <c r="J24" s="2"/>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row>
    <row r="25" spans="1:93" ht="13.15" thickBot="1" x14ac:dyDescent="0.4">
      <c r="A25" s="1"/>
      <c r="B25" s="1"/>
      <c r="C25" s="1"/>
      <c r="D25" s="2"/>
      <c r="E25" s="2"/>
      <c r="F25" s="2"/>
      <c r="G25" s="2"/>
      <c r="H25" s="2"/>
      <c r="I25" s="2"/>
      <c r="J25" s="2"/>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row>
    <row r="26" spans="1:93" ht="13.15" hidden="1" thickBot="1" x14ac:dyDescent="0.4">
      <c r="A26" s="1"/>
      <c r="B26" s="1"/>
      <c r="C26" s="1"/>
      <c r="D26" s="2"/>
      <c r="E26" s="2"/>
      <c r="F26" s="2"/>
      <c r="G26" s="2"/>
      <c r="H26" s="2"/>
      <c r="I26" s="2"/>
      <c r="J26" s="2"/>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row>
    <row r="27" spans="1:93" ht="15.4" thickBot="1" x14ac:dyDescent="0.45">
      <c r="A27" s="1"/>
      <c r="B27" s="1"/>
      <c r="C27" s="1"/>
      <c r="D27" s="2"/>
      <c r="E27" s="2"/>
      <c r="F27" s="392" t="s">
        <v>79</v>
      </c>
      <c r="G27" s="393"/>
      <c r="H27" s="394"/>
      <c r="I27" s="2"/>
      <c r="J27" s="2"/>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row>
    <row r="28" spans="1:93" ht="13.15" hidden="1" thickBot="1" x14ac:dyDescent="0.4">
      <c r="A28" s="1"/>
      <c r="B28" s="1"/>
      <c r="C28" s="1"/>
      <c r="D28" s="2"/>
      <c r="E28" s="2"/>
      <c r="F28" s="234"/>
      <c r="G28" s="154"/>
      <c r="H28" s="235"/>
      <c r="I28" s="2"/>
      <c r="J28" s="2"/>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row>
    <row r="29" spans="1:93" ht="13.9" hidden="1" thickTop="1" thickBot="1" x14ac:dyDescent="0.4">
      <c r="A29" s="1"/>
      <c r="B29" s="385" t="s">
        <v>27</v>
      </c>
      <c r="C29" s="386"/>
      <c r="D29" s="386"/>
      <c r="E29" s="386"/>
      <c r="F29" s="236"/>
      <c r="G29" s="155"/>
      <c r="H29" s="237"/>
      <c r="I29" s="5"/>
      <c r="J29" s="2"/>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row>
    <row r="30" spans="1:93" s="59" customFormat="1" ht="19.5" customHeight="1" thickBot="1" x14ac:dyDescent="0.4">
      <c r="A30" s="30"/>
      <c r="B30" s="225" t="s">
        <v>4</v>
      </c>
      <c r="C30" s="226"/>
      <c r="D30" s="226" t="s">
        <v>3</v>
      </c>
      <c r="E30" s="226" t="s">
        <v>21</v>
      </c>
      <c r="F30" s="238" t="s">
        <v>74</v>
      </c>
      <c r="G30" s="227" t="s">
        <v>75</v>
      </c>
      <c r="H30" s="239"/>
      <c r="I30" s="58"/>
      <c r="J30" s="58"/>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row>
    <row r="31" spans="1:93" s="59" customFormat="1" ht="37.5" customHeight="1" x14ac:dyDescent="0.35">
      <c r="A31" s="30"/>
      <c r="B31" s="391" t="s">
        <v>142</v>
      </c>
      <c r="C31" s="388"/>
      <c r="D31" s="247">
        <f>'1. Market Rate and Figure 11.4'!H5</f>
        <v>50000</v>
      </c>
      <c r="E31" s="252" t="str">
        <f>'1. Market Rate and Figure 11.4'!H6</f>
        <v>Assume Competitor A will bid $50,000 / month due to additional costs for mobilizing more equipment and higher salaries for international staff</v>
      </c>
      <c r="F31" s="240" t="s">
        <v>133</v>
      </c>
      <c r="G31" s="228"/>
      <c r="H31" s="241"/>
      <c r="I31" s="130"/>
      <c r="J31" s="30"/>
      <c r="K31" s="30"/>
      <c r="L31" s="30"/>
      <c r="M31" s="30"/>
      <c r="N31" s="30"/>
      <c r="O31" s="30"/>
      <c r="P31" s="30"/>
      <c r="Q31" s="30"/>
      <c r="R31" s="30"/>
      <c r="S31" s="30"/>
      <c r="T31" s="30"/>
      <c r="U31" s="86"/>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row>
    <row r="32" spans="1:93" s="59" customFormat="1" ht="33.75" customHeight="1" x14ac:dyDescent="0.35">
      <c r="A32" s="30"/>
      <c r="B32" s="391" t="s">
        <v>107</v>
      </c>
      <c r="C32" s="388"/>
      <c r="D32" s="248">
        <v>20000</v>
      </c>
      <c r="E32" s="253" t="s">
        <v>131</v>
      </c>
      <c r="F32" s="240" t="s">
        <v>134</v>
      </c>
      <c r="G32" s="228"/>
      <c r="H32" s="241"/>
      <c r="I32" s="130"/>
      <c r="J32" s="30"/>
      <c r="K32" s="30"/>
      <c r="L32" s="30"/>
      <c r="M32" s="30"/>
      <c r="N32" s="30"/>
      <c r="O32" s="30"/>
      <c r="P32" s="30"/>
      <c r="Q32" s="30"/>
      <c r="R32" s="30"/>
      <c r="S32" s="30"/>
      <c r="T32" s="30"/>
      <c r="U32" s="86"/>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row>
    <row r="33" spans="1:93" s="59" customFormat="1" ht="39" customHeight="1" x14ac:dyDescent="0.35">
      <c r="A33" s="30"/>
      <c r="B33" s="391" t="s">
        <v>70</v>
      </c>
      <c r="C33" s="388"/>
      <c r="D33" s="248">
        <v>10000</v>
      </c>
      <c r="E33" s="254" t="s">
        <v>56</v>
      </c>
      <c r="F33" s="240" t="s">
        <v>135</v>
      </c>
      <c r="G33" s="229" t="s">
        <v>138</v>
      </c>
      <c r="H33" s="241"/>
      <c r="I33" s="130"/>
      <c r="J33" s="58"/>
      <c r="K33" s="30"/>
      <c r="L33" s="30"/>
      <c r="M33" s="30"/>
      <c r="N33" s="30"/>
      <c r="O33" s="30"/>
      <c r="P33" s="30"/>
      <c r="Q33" s="30"/>
      <c r="R33" s="30"/>
      <c r="S33" s="30"/>
      <c r="T33" s="30"/>
      <c r="U33" s="86"/>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row>
    <row r="34" spans="1:93" s="59" customFormat="1" ht="36" customHeight="1" x14ac:dyDescent="0.35">
      <c r="A34" s="30"/>
      <c r="B34" s="391" t="s">
        <v>71</v>
      </c>
      <c r="C34" s="388"/>
      <c r="D34" s="248">
        <v>5000</v>
      </c>
      <c r="E34" s="254" t="s">
        <v>55</v>
      </c>
      <c r="F34" s="240" t="s">
        <v>136</v>
      </c>
      <c r="G34" s="228"/>
      <c r="H34" s="241"/>
      <c r="I34" s="130"/>
      <c r="J34" s="58"/>
      <c r="K34" s="30"/>
      <c r="L34" s="30"/>
      <c r="M34" s="30"/>
      <c r="N34" s="30"/>
      <c r="O34" s="30"/>
      <c r="P34" s="30"/>
      <c r="Q34" s="30"/>
      <c r="R34" s="30"/>
      <c r="S34" s="30"/>
      <c r="T34" s="30"/>
      <c r="U34" s="86"/>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row>
    <row r="35" spans="1:93" s="59" customFormat="1" ht="24.75" customHeight="1" x14ac:dyDescent="0.35">
      <c r="A35" s="30"/>
      <c r="B35" s="391" t="s">
        <v>76</v>
      </c>
      <c r="C35" s="388"/>
      <c r="D35" s="249">
        <f>D34+D33+D32</f>
        <v>35000</v>
      </c>
      <c r="E35" s="254" t="s">
        <v>77</v>
      </c>
      <c r="F35" s="242"/>
      <c r="G35" s="228"/>
      <c r="H35" s="241"/>
      <c r="I35" s="130"/>
      <c r="J35" s="58"/>
      <c r="K35" s="30"/>
      <c r="L35" s="30"/>
      <c r="M35" s="30"/>
      <c r="N35" s="30"/>
      <c r="O35" s="30"/>
      <c r="P35" s="30"/>
      <c r="Q35" s="30"/>
      <c r="R35" s="30"/>
      <c r="S35" s="30"/>
      <c r="T35" s="30"/>
      <c r="U35" s="86"/>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row>
    <row r="36" spans="1:93" s="59" customFormat="1" ht="38.25" customHeight="1" x14ac:dyDescent="0.35">
      <c r="A36" s="30"/>
      <c r="B36" s="391" t="s">
        <v>72</v>
      </c>
      <c r="C36" s="388"/>
      <c r="D36" s="248">
        <v>10000</v>
      </c>
      <c r="E36" s="253" t="s">
        <v>132</v>
      </c>
      <c r="F36" s="240" t="s">
        <v>137</v>
      </c>
      <c r="G36" s="230" t="s">
        <v>139</v>
      </c>
      <c r="H36" s="241"/>
      <c r="I36" s="130"/>
      <c r="J36" s="58"/>
      <c r="K36" s="30"/>
      <c r="L36" s="30"/>
      <c r="M36" s="30"/>
      <c r="N36" s="30"/>
      <c r="O36" s="30"/>
      <c r="P36" s="30"/>
      <c r="Q36" s="30"/>
      <c r="R36" s="30"/>
      <c r="S36" s="30"/>
      <c r="T36" s="30"/>
      <c r="U36" s="86"/>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row>
    <row r="37" spans="1:93" s="59" customFormat="1" ht="24.75" customHeight="1" x14ac:dyDescent="0.35">
      <c r="A37" s="30"/>
      <c r="B37" s="391" t="s">
        <v>1</v>
      </c>
      <c r="C37" s="388"/>
      <c r="D37" s="249">
        <f>D34+D33+D32-D36</f>
        <v>25000</v>
      </c>
      <c r="E37" s="254"/>
      <c r="F37" s="242"/>
      <c r="G37" s="231"/>
      <c r="H37" s="239"/>
      <c r="I37" s="58"/>
      <c r="J37" s="58"/>
      <c r="K37" s="30"/>
      <c r="L37" s="30"/>
      <c r="M37" s="30"/>
      <c r="N37" s="30"/>
      <c r="O37" s="30"/>
      <c r="P37" s="30"/>
      <c r="Q37" s="30"/>
      <c r="R37" s="30"/>
      <c r="S37" s="30"/>
      <c r="T37" s="30"/>
      <c r="U37" s="86"/>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row>
    <row r="38" spans="1:93" s="59" customFormat="1" ht="31.5" customHeight="1" x14ac:dyDescent="0.35">
      <c r="A38" s="30"/>
      <c r="B38" s="391" t="s">
        <v>73</v>
      </c>
      <c r="C38" s="388"/>
      <c r="D38" s="249">
        <f>D37+D31</f>
        <v>75000</v>
      </c>
      <c r="E38" s="254"/>
      <c r="F38" s="242"/>
      <c r="G38" s="231"/>
      <c r="H38" s="239"/>
      <c r="I38" s="58"/>
      <c r="J38" s="58"/>
      <c r="K38" s="30"/>
      <c r="L38" s="30"/>
      <c r="M38" s="30"/>
      <c r="N38" s="30"/>
      <c r="O38" s="30"/>
      <c r="P38" s="30"/>
      <c r="Q38" s="30"/>
      <c r="R38" s="30"/>
      <c r="S38" s="30"/>
      <c r="T38" s="30"/>
      <c r="U38" s="86"/>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row>
    <row r="39" spans="1:93" ht="33" customHeight="1" x14ac:dyDescent="0.35">
      <c r="A39" s="1"/>
      <c r="B39" s="391" t="s">
        <v>114</v>
      </c>
      <c r="C39" s="388"/>
      <c r="D39" s="250">
        <v>0.5</v>
      </c>
      <c r="E39" s="250"/>
      <c r="F39" s="243"/>
      <c r="G39" s="232"/>
      <c r="H39" s="235"/>
      <c r="I39" s="2"/>
      <c r="J39" s="2"/>
      <c r="K39" s="1"/>
      <c r="L39" s="1"/>
      <c r="M39" s="1"/>
      <c r="N39" s="1"/>
      <c r="O39" s="1"/>
      <c r="P39" s="1"/>
      <c r="Q39" s="1"/>
      <c r="R39" s="1"/>
      <c r="S39" s="1"/>
      <c r="T39" s="1"/>
      <c r="U39" s="87"/>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row>
    <row r="40" spans="1:93" ht="29.25" customHeight="1" x14ac:dyDescent="0.4">
      <c r="A40" s="1"/>
      <c r="B40" s="387" t="s">
        <v>130</v>
      </c>
      <c r="C40" s="388"/>
      <c r="D40" s="249">
        <f>(D39*D37)+D31</f>
        <v>62500</v>
      </c>
      <c r="E40" s="250"/>
      <c r="F40" s="243"/>
      <c r="G40" s="232"/>
      <c r="H40" s="244"/>
      <c r="I40" s="33"/>
      <c r="J40" s="33"/>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row>
    <row r="41" spans="1:93" ht="27.75" customHeight="1" thickBot="1" x14ac:dyDescent="0.45">
      <c r="A41" s="1"/>
      <c r="B41" s="389" t="s">
        <v>78</v>
      </c>
      <c r="C41" s="390"/>
      <c r="D41" s="251">
        <f>(D40-D31)/D31</f>
        <v>0.25</v>
      </c>
      <c r="E41" s="255"/>
      <c r="F41" s="245"/>
      <c r="G41" s="233"/>
      <c r="H41" s="246"/>
      <c r="I41" s="33"/>
      <c r="J41" s="33"/>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row>
    <row r="42" spans="1:93" ht="18" customHeight="1" x14ac:dyDescent="0.4">
      <c r="A42" s="1"/>
      <c r="B42" s="1"/>
      <c r="C42" s="1"/>
      <c r="D42" s="2"/>
      <c r="E42" s="2"/>
      <c r="F42" s="33"/>
      <c r="G42" s="33"/>
      <c r="H42" s="33"/>
      <c r="I42" s="33"/>
      <c r="J42" s="33"/>
      <c r="K42" s="1"/>
      <c r="L42" s="45"/>
      <c r="M42" s="6"/>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row>
    <row r="43" spans="1:93" ht="18" customHeight="1" x14ac:dyDescent="0.4">
      <c r="A43" s="1"/>
      <c r="B43" s="1"/>
      <c r="C43" s="1"/>
      <c r="D43" s="2"/>
      <c r="E43" s="2"/>
      <c r="F43" s="33"/>
      <c r="G43" s="33"/>
      <c r="H43" s="33"/>
      <c r="I43" s="33"/>
      <c r="J43" s="33"/>
      <c r="K43" s="1"/>
      <c r="L43" s="45"/>
      <c r="M43" s="6"/>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row>
    <row r="44" spans="1:93" ht="18" customHeight="1" x14ac:dyDescent="0.4">
      <c r="A44" s="1"/>
      <c r="B44" s="32" t="s">
        <v>5</v>
      </c>
      <c r="C44" s="1"/>
      <c r="D44" s="2"/>
      <c r="E44" s="46" t="s">
        <v>40</v>
      </c>
      <c r="F44" s="2"/>
      <c r="G44" s="2"/>
      <c r="H44" s="33"/>
      <c r="I44" s="33"/>
      <c r="J44" s="33"/>
      <c r="K44" s="1"/>
      <c r="L44" s="45"/>
      <c r="M44" s="6"/>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row>
    <row r="45" spans="1:93" ht="18" customHeight="1" x14ac:dyDescent="0.4">
      <c r="A45" s="1"/>
      <c r="B45" s="1"/>
      <c r="C45" s="1"/>
      <c r="D45" s="2"/>
      <c r="E45" s="2"/>
      <c r="F45" s="33"/>
      <c r="G45" s="33"/>
      <c r="H45" s="33"/>
      <c r="I45" s="33"/>
      <c r="J45" s="33"/>
      <c r="K45" s="1"/>
      <c r="L45" s="45"/>
      <c r="M45" s="6"/>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row>
    <row r="46" spans="1:93" ht="18" customHeight="1" x14ac:dyDescent="0.4">
      <c r="A46" s="1"/>
      <c r="B46" s="1"/>
      <c r="C46" s="1"/>
      <c r="D46" s="2"/>
      <c r="E46" s="2"/>
      <c r="F46" s="33"/>
      <c r="G46" s="33"/>
      <c r="H46" s="33"/>
      <c r="I46" s="33"/>
      <c r="J46" s="33"/>
      <c r="K46" s="1"/>
      <c r="L46" s="45"/>
      <c r="M46" s="6"/>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row>
    <row r="47" spans="1:93" ht="18" customHeight="1" x14ac:dyDescent="0.35">
      <c r="A47" s="1"/>
      <c r="B47" s="396"/>
      <c r="C47" s="396"/>
      <c r="D47" s="396"/>
      <c r="E47" s="396"/>
      <c r="F47" s="396"/>
      <c r="G47" s="396"/>
      <c r="H47" s="2"/>
      <c r="I47" s="2"/>
      <c r="J47" s="2"/>
      <c r="K47" s="1"/>
      <c r="L47" s="2"/>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row>
    <row r="48" spans="1:93" x14ac:dyDescent="0.35">
      <c r="A48" s="1"/>
      <c r="B48" s="381" t="s">
        <v>80</v>
      </c>
      <c r="C48" s="381"/>
      <c r="D48" s="381"/>
      <c r="E48" s="381"/>
      <c r="F48" s="381"/>
      <c r="G48" s="381"/>
      <c r="H48" s="381"/>
      <c r="I48" s="124"/>
      <c r="J48" s="2"/>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row>
    <row r="49" spans="1:93" x14ac:dyDescent="0.35">
      <c r="A49" s="1"/>
      <c r="B49" s="381"/>
      <c r="C49" s="381"/>
      <c r="D49" s="381"/>
      <c r="E49" s="381"/>
      <c r="F49" s="381"/>
      <c r="G49" s="381"/>
      <c r="H49" s="381"/>
      <c r="I49" s="124"/>
      <c r="J49" s="2"/>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row>
    <row r="50" spans="1:93" x14ac:dyDescent="0.35">
      <c r="A50" s="1"/>
      <c r="B50" s="381"/>
      <c r="C50" s="381"/>
      <c r="D50" s="381"/>
      <c r="E50" s="381"/>
      <c r="F50" s="381"/>
      <c r="G50" s="381"/>
      <c r="H50" s="381"/>
      <c r="I50" s="124"/>
      <c r="J50" s="2"/>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row>
    <row r="51" spans="1:93" x14ac:dyDescent="0.35">
      <c r="A51" s="1"/>
      <c r="B51" s="381"/>
      <c r="C51" s="381"/>
      <c r="D51" s="381"/>
      <c r="E51" s="381"/>
      <c r="F51" s="381"/>
      <c r="G51" s="381"/>
      <c r="H51" s="381"/>
      <c r="I51" s="124"/>
      <c r="J51" s="2"/>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row>
    <row r="52" spans="1:93" x14ac:dyDescent="0.35">
      <c r="A52" s="1"/>
      <c r="B52" s="381"/>
      <c r="C52" s="381"/>
      <c r="D52" s="381"/>
      <c r="E52" s="381"/>
      <c r="F52" s="381"/>
      <c r="G52" s="381"/>
      <c r="H52" s="381"/>
      <c r="I52" s="124"/>
      <c r="J52" s="2"/>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row>
    <row r="53" spans="1:93" x14ac:dyDescent="0.35">
      <c r="A53" s="1"/>
      <c r="B53" s="381"/>
      <c r="C53" s="381"/>
      <c r="D53" s="381"/>
      <c r="E53" s="381"/>
      <c r="F53" s="381"/>
      <c r="G53" s="381"/>
      <c r="H53" s="381"/>
      <c r="I53" s="124"/>
      <c r="J53" s="2"/>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row>
    <row r="54" spans="1:93" x14ac:dyDescent="0.35">
      <c r="A54" s="1"/>
      <c r="B54" s="381"/>
      <c r="C54" s="381"/>
      <c r="D54" s="381"/>
      <c r="E54" s="381"/>
      <c r="F54" s="381"/>
      <c r="G54" s="381"/>
      <c r="H54" s="381"/>
      <c r="I54" s="124"/>
      <c r="J54" s="2"/>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row>
    <row r="55" spans="1:93" x14ac:dyDescent="0.35">
      <c r="A55" s="1"/>
      <c r="B55" s="137"/>
      <c r="C55" s="1"/>
      <c r="D55" s="2"/>
      <c r="E55" s="2"/>
      <c r="F55" s="2"/>
      <c r="G55" s="2"/>
      <c r="H55" s="2"/>
      <c r="I55" s="2"/>
      <c r="J55" s="2"/>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row>
    <row r="56" spans="1:93" x14ac:dyDescent="0.35">
      <c r="A56" s="1"/>
      <c r="B56" s="1"/>
      <c r="C56" s="1"/>
      <c r="D56" s="2"/>
      <c r="E56" s="2"/>
      <c r="F56" s="2"/>
      <c r="G56" s="2"/>
      <c r="H56" s="2"/>
      <c r="I56" s="2"/>
      <c r="J56" s="2"/>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row>
    <row r="57" spans="1:93" x14ac:dyDescent="0.35">
      <c r="A57" s="1"/>
      <c r="B57" s="1"/>
      <c r="C57" s="1"/>
      <c r="D57" s="2"/>
      <c r="E57" s="2"/>
      <c r="F57" s="2"/>
      <c r="G57" s="2"/>
      <c r="H57" s="2"/>
      <c r="I57" s="2"/>
      <c r="J57" s="2"/>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row>
    <row r="58" spans="1:93"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row>
    <row r="59" spans="1:93"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row>
    <row r="60" spans="1:93"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row>
    <row r="61" spans="1:93"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row>
    <row r="62" spans="1:93"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row>
    <row r="63" spans="1:93"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row>
    <row r="64" spans="1:93"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row>
    <row r="65" spans="1:93"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row>
    <row r="66" spans="1:93" x14ac:dyDescent="0.35">
      <c r="A66" s="1"/>
      <c r="B66" s="1"/>
      <c r="C66" s="1"/>
      <c r="D66" s="2"/>
      <c r="E66" s="2"/>
      <c r="F66" s="2"/>
      <c r="G66" s="2"/>
      <c r="H66" s="2"/>
      <c r="I66" s="2"/>
      <c r="J66" s="2"/>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row>
    <row r="67" spans="1:93" x14ac:dyDescent="0.35">
      <c r="A67" s="1"/>
      <c r="B67" s="1"/>
      <c r="C67" s="1"/>
      <c r="D67" s="2"/>
      <c r="E67" s="2"/>
      <c r="F67" s="2"/>
      <c r="G67" s="2"/>
      <c r="H67" s="2"/>
      <c r="I67" s="2"/>
      <c r="J67" s="2"/>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row>
    <row r="68" spans="1:93" x14ac:dyDescent="0.35">
      <c r="A68" s="1"/>
      <c r="B68" s="1"/>
      <c r="C68" s="1"/>
      <c r="D68" s="2"/>
      <c r="E68" s="2"/>
      <c r="F68" s="2"/>
      <c r="G68" s="2"/>
      <c r="H68" s="2"/>
      <c r="I68" s="2"/>
      <c r="J68" s="2"/>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row>
    <row r="69" spans="1:93" x14ac:dyDescent="0.35">
      <c r="A69" s="1"/>
      <c r="B69" s="1"/>
      <c r="C69" s="1"/>
      <c r="D69" s="2"/>
      <c r="E69" s="2"/>
      <c r="F69" s="2"/>
      <c r="G69" s="2"/>
      <c r="H69" s="2"/>
      <c r="I69" s="2"/>
      <c r="J69" s="2"/>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row>
    <row r="70" spans="1:93" x14ac:dyDescent="0.35">
      <c r="A70" s="1"/>
      <c r="B70" s="1"/>
      <c r="C70" s="1"/>
      <c r="D70" s="2"/>
      <c r="E70" s="2"/>
      <c r="F70" s="2"/>
      <c r="G70" s="2"/>
      <c r="H70" s="2"/>
      <c r="I70" s="2"/>
      <c r="J70" s="2"/>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row>
    <row r="71" spans="1:93" x14ac:dyDescent="0.35">
      <c r="A71" s="1"/>
      <c r="B71" s="1"/>
      <c r="C71" s="1"/>
      <c r="D71" s="2"/>
      <c r="E71" s="2"/>
      <c r="F71" s="2"/>
      <c r="G71" s="2"/>
      <c r="H71" s="2"/>
      <c r="I71" s="2"/>
      <c r="J71" s="2"/>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row>
    <row r="72" spans="1:93" x14ac:dyDescent="0.35">
      <c r="A72" s="1"/>
      <c r="B72" s="1"/>
      <c r="C72" s="1"/>
      <c r="D72" s="2"/>
      <c r="E72" s="2"/>
      <c r="F72" s="2"/>
      <c r="G72" s="2"/>
      <c r="H72" s="2"/>
      <c r="I72" s="2"/>
      <c r="J72" s="2"/>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row>
    <row r="73" spans="1:93" x14ac:dyDescent="0.35">
      <c r="A73" s="1"/>
      <c r="B73" s="1"/>
      <c r="C73" s="1"/>
      <c r="D73" s="2"/>
      <c r="E73" s="2"/>
      <c r="F73" s="2"/>
      <c r="G73" s="2"/>
      <c r="H73" s="2"/>
      <c r="I73" s="2"/>
      <c r="J73" s="2"/>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row>
    <row r="74" spans="1:93" x14ac:dyDescent="0.35">
      <c r="A74" s="1"/>
      <c r="B74" s="1"/>
      <c r="C74" s="1"/>
      <c r="D74" s="2"/>
      <c r="E74" s="2"/>
      <c r="F74" s="2"/>
      <c r="G74" s="2"/>
      <c r="H74" s="2"/>
      <c r="I74" s="2"/>
      <c r="J74" s="2"/>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row>
    <row r="75" spans="1:93" x14ac:dyDescent="0.35">
      <c r="A75" s="1"/>
      <c r="B75" s="1"/>
      <c r="C75" s="1"/>
      <c r="D75" s="2"/>
      <c r="E75" s="2"/>
      <c r="F75" s="2"/>
      <c r="G75" s="2"/>
      <c r="H75" s="2"/>
      <c r="I75" s="2"/>
      <c r="J75" s="2"/>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row>
    <row r="76" spans="1:93" x14ac:dyDescent="0.35">
      <c r="A76" s="1"/>
      <c r="B76" s="1"/>
      <c r="C76" s="1"/>
      <c r="D76" s="2"/>
      <c r="E76" s="2"/>
      <c r="F76" s="2"/>
      <c r="G76" s="2"/>
      <c r="H76" s="2"/>
      <c r="I76" s="2"/>
      <c r="J76" s="2"/>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row>
    <row r="77" spans="1:93" x14ac:dyDescent="0.35">
      <c r="A77" s="1"/>
      <c r="B77" s="1"/>
      <c r="C77" s="1"/>
      <c r="D77" s="2"/>
      <c r="E77" s="2"/>
      <c r="F77" s="2"/>
      <c r="G77" s="2"/>
      <c r="H77" s="2"/>
      <c r="I77" s="2"/>
      <c r="J77" s="2"/>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row>
    <row r="78" spans="1:93" x14ac:dyDescent="0.35">
      <c r="A78" s="1"/>
      <c r="B78" s="1"/>
      <c r="C78" s="1"/>
      <c r="D78" s="2"/>
      <c r="E78" s="2"/>
      <c r="F78" s="2"/>
      <c r="G78" s="2"/>
      <c r="H78" s="2"/>
      <c r="I78" s="2"/>
      <c r="J78" s="2"/>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row>
    <row r="79" spans="1:93" x14ac:dyDescent="0.35">
      <c r="A79" s="1"/>
      <c r="B79" s="1"/>
      <c r="C79" s="1"/>
      <c r="D79" s="2"/>
      <c r="E79" s="2"/>
      <c r="F79" s="2"/>
      <c r="G79" s="2"/>
      <c r="H79" s="2"/>
      <c r="I79" s="2"/>
      <c r="J79" s="2"/>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row>
    <row r="80" spans="1:93" x14ac:dyDescent="0.35">
      <c r="A80" s="1"/>
      <c r="B80" s="1"/>
      <c r="C80" s="1"/>
      <c r="D80" s="2"/>
      <c r="E80" s="2"/>
      <c r="F80" s="2"/>
      <c r="G80" s="2"/>
      <c r="H80" s="2"/>
      <c r="I80" s="2"/>
      <c r="J80" s="2"/>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row>
    <row r="81" spans="1:93" x14ac:dyDescent="0.35">
      <c r="A81" s="1"/>
      <c r="B81" s="1"/>
      <c r="C81" s="1"/>
      <c r="D81" s="2"/>
      <c r="E81" s="2"/>
      <c r="F81" s="2"/>
      <c r="G81" s="2"/>
      <c r="H81" s="2"/>
      <c r="I81" s="2"/>
      <c r="J81" s="2"/>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row>
    <row r="82" spans="1:93" x14ac:dyDescent="0.35">
      <c r="A82" s="1"/>
      <c r="B82" s="1"/>
      <c r="C82" s="1"/>
      <c r="D82" s="2"/>
      <c r="E82" s="2"/>
      <c r="F82" s="2"/>
      <c r="G82" s="2"/>
      <c r="H82" s="2"/>
      <c r="I82" s="2"/>
      <c r="J82" s="2"/>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row>
    <row r="83" spans="1:93" x14ac:dyDescent="0.35">
      <c r="A83" s="1"/>
      <c r="B83" s="1"/>
      <c r="C83" s="1"/>
      <c r="D83" s="2"/>
      <c r="E83" s="2"/>
      <c r="F83" s="2"/>
      <c r="G83" s="2"/>
      <c r="H83" s="2"/>
      <c r="I83" s="2"/>
      <c r="J83" s="2"/>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row>
    <row r="84" spans="1:93" x14ac:dyDescent="0.35">
      <c r="A84" s="1"/>
      <c r="B84" s="1"/>
      <c r="C84" s="1"/>
      <c r="D84" s="2"/>
      <c r="E84" s="2"/>
      <c r="F84" s="2"/>
      <c r="G84" s="2"/>
      <c r="H84" s="2"/>
      <c r="I84" s="2"/>
      <c r="J84" s="2"/>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row>
    <row r="85" spans="1:93" x14ac:dyDescent="0.35">
      <c r="A85" s="1"/>
      <c r="B85" s="1"/>
      <c r="C85" s="1"/>
      <c r="D85" s="2"/>
      <c r="E85" s="2"/>
      <c r="F85" s="2"/>
      <c r="G85" s="2"/>
      <c r="H85" s="2"/>
      <c r="I85" s="2"/>
      <c r="J85" s="2"/>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row>
    <row r="86" spans="1:93" x14ac:dyDescent="0.35">
      <c r="A86" s="1"/>
      <c r="B86" s="1"/>
      <c r="C86" s="1"/>
      <c r="D86" s="2"/>
      <c r="E86" s="2"/>
      <c r="F86" s="2"/>
      <c r="G86" s="2"/>
      <c r="H86" s="2"/>
      <c r="I86" s="2"/>
      <c r="J86" s="2"/>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row>
    <row r="87" spans="1:93" x14ac:dyDescent="0.35">
      <c r="A87" s="1"/>
      <c r="B87" s="1"/>
      <c r="C87" s="1"/>
      <c r="D87" s="2"/>
      <c r="E87" s="2"/>
      <c r="F87" s="2"/>
      <c r="G87" s="2"/>
      <c r="H87" s="2"/>
      <c r="I87" s="2"/>
      <c r="J87" s="2"/>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row>
    <row r="88" spans="1:93" x14ac:dyDescent="0.35">
      <c r="A88" s="1"/>
      <c r="B88" s="1"/>
      <c r="C88" s="1"/>
      <c r="D88" s="2"/>
      <c r="E88" s="2"/>
      <c r="F88" s="2"/>
      <c r="G88" s="2"/>
      <c r="H88" s="2"/>
      <c r="I88" s="2"/>
      <c r="J88" s="2"/>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row>
    <row r="89" spans="1:93" x14ac:dyDescent="0.35">
      <c r="A89" s="1"/>
      <c r="B89" s="1"/>
      <c r="C89" s="1"/>
      <c r="D89" s="2"/>
      <c r="E89" s="2"/>
      <c r="F89" s="2"/>
      <c r="G89" s="2"/>
      <c r="H89" s="2"/>
      <c r="I89" s="2"/>
      <c r="J89" s="2"/>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row>
    <row r="90" spans="1:93" x14ac:dyDescent="0.35">
      <c r="A90" s="1"/>
      <c r="B90" s="1"/>
      <c r="C90" s="1"/>
      <c r="D90" s="2"/>
      <c r="E90" s="2"/>
      <c r="F90" s="2"/>
      <c r="G90" s="2"/>
      <c r="H90" s="2"/>
      <c r="I90" s="2"/>
      <c r="J90" s="2"/>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row>
    <row r="91" spans="1:93" x14ac:dyDescent="0.35">
      <c r="A91" s="1"/>
      <c r="B91" s="1"/>
      <c r="C91" s="1"/>
      <c r="D91" s="2"/>
      <c r="E91" s="2"/>
      <c r="F91" s="2"/>
      <c r="G91" s="2"/>
      <c r="H91" s="2"/>
      <c r="I91" s="2"/>
      <c r="J91" s="2"/>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row>
    <row r="92" spans="1:93" x14ac:dyDescent="0.35">
      <c r="A92" s="1"/>
      <c r="B92" s="1"/>
      <c r="C92" s="1"/>
      <c r="D92" s="2"/>
      <c r="E92" s="2"/>
      <c r="F92" s="2"/>
      <c r="G92" s="2"/>
      <c r="H92" s="2"/>
      <c r="I92" s="2"/>
      <c r="J92" s="2"/>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row>
    <row r="93" spans="1:93" x14ac:dyDescent="0.35">
      <c r="A93" s="1"/>
      <c r="B93" s="1"/>
      <c r="C93" s="1"/>
      <c r="D93" s="2"/>
      <c r="E93" s="2"/>
      <c r="F93" s="2"/>
      <c r="G93" s="2"/>
      <c r="H93" s="2"/>
      <c r="I93" s="2"/>
      <c r="J93" s="2"/>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row>
    <row r="94" spans="1:93" x14ac:dyDescent="0.35">
      <c r="A94" s="1"/>
      <c r="B94" s="1"/>
      <c r="C94" s="1"/>
      <c r="D94" s="2"/>
      <c r="E94" s="2"/>
      <c r="F94" s="2"/>
      <c r="G94" s="2"/>
      <c r="H94" s="2"/>
      <c r="I94" s="2"/>
      <c r="J94" s="2"/>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row>
    <row r="95" spans="1:93" x14ac:dyDescent="0.35">
      <c r="A95" s="1"/>
      <c r="B95" s="1"/>
      <c r="C95" s="1"/>
      <c r="D95" s="2"/>
      <c r="E95" s="2"/>
      <c r="F95" s="2"/>
      <c r="G95" s="2"/>
      <c r="H95" s="2"/>
      <c r="I95" s="2"/>
      <c r="J95" s="2"/>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row>
    <row r="96" spans="1:93" x14ac:dyDescent="0.35">
      <c r="A96" s="1"/>
      <c r="B96" s="1"/>
      <c r="C96" s="1"/>
      <c r="D96" s="2"/>
      <c r="E96" s="2"/>
      <c r="F96" s="2"/>
      <c r="G96" s="2"/>
      <c r="H96" s="2"/>
      <c r="I96" s="2"/>
      <c r="J96" s="2"/>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row>
    <row r="97" spans="1:93" x14ac:dyDescent="0.35">
      <c r="A97" s="1"/>
      <c r="B97" s="1"/>
      <c r="C97" s="1"/>
      <c r="D97" s="2"/>
      <c r="E97" s="2"/>
      <c r="F97" s="2"/>
      <c r="G97" s="2"/>
      <c r="H97" s="2"/>
      <c r="I97" s="2"/>
      <c r="J97" s="2"/>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row>
    <row r="98" spans="1:93" x14ac:dyDescent="0.35">
      <c r="A98" s="1"/>
      <c r="B98" s="1"/>
      <c r="C98" s="1"/>
      <c r="D98" s="2"/>
      <c r="E98" s="2"/>
      <c r="F98" s="2"/>
      <c r="G98" s="46"/>
      <c r="H98" s="2"/>
      <c r="I98" s="2"/>
      <c r="J98" s="2"/>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row>
    <row r="99" spans="1:93" x14ac:dyDescent="0.35">
      <c r="A99" s="1"/>
      <c r="B99" s="1"/>
      <c r="C99" s="1"/>
      <c r="D99" s="2"/>
      <c r="E99" s="2"/>
      <c r="F99" s="2"/>
      <c r="G99" s="2"/>
      <c r="H99" s="2"/>
      <c r="I99" s="2"/>
      <c r="J99" s="2"/>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row>
    <row r="100" spans="1:93" x14ac:dyDescent="0.35">
      <c r="A100" s="1"/>
      <c r="B100" s="1"/>
      <c r="C100" s="1"/>
      <c r="D100" s="2"/>
      <c r="E100" s="2"/>
      <c r="F100" s="2"/>
      <c r="G100" s="2"/>
      <c r="H100" s="2"/>
      <c r="I100" s="2"/>
      <c r="J100" s="2"/>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row>
    <row r="101" spans="1:93" x14ac:dyDescent="0.35">
      <c r="A101" s="1"/>
      <c r="B101" s="1"/>
      <c r="C101" s="1"/>
      <c r="D101" s="2"/>
      <c r="E101" s="2"/>
      <c r="F101" s="2"/>
      <c r="G101" s="2"/>
      <c r="H101" s="2"/>
      <c r="I101" s="2"/>
      <c r="J101" s="2"/>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row>
    <row r="102" spans="1:93" x14ac:dyDescent="0.35">
      <c r="A102" s="1"/>
      <c r="B102" s="1"/>
      <c r="C102" s="1"/>
      <c r="D102" s="2"/>
      <c r="E102" s="2"/>
      <c r="F102" s="2"/>
      <c r="G102" s="2"/>
      <c r="H102" s="2"/>
      <c r="I102" s="2"/>
      <c r="J102" s="2"/>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row>
    <row r="103" spans="1:93" x14ac:dyDescent="0.35">
      <c r="A103" s="1"/>
      <c r="B103" s="1"/>
      <c r="C103" s="1"/>
      <c r="D103" s="2"/>
      <c r="E103" s="2"/>
      <c r="F103" s="2"/>
      <c r="G103" s="2"/>
      <c r="H103" s="2"/>
      <c r="I103" s="2"/>
      <c r="J103" s="2"/>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row>
    <row r="104" spans="1:93" x14ac:dyDescent="0.35">
      <c r="A104" s="1"/>
      <c r="B104" s="1"/>
      <c r="C104" s="1"/>
      <c r="D104" s="2"/>
      <c r="E104" s="2"/>
      <c r="F104" s="2"/>
      <c r="G104" s="2"/>
      <c r="H104" s="2"/>
      <c r="I104" s="2"/>
      <c r="J104" s="2"/>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row>
    <row r="105" spans="1:93" x14ac:dyDescent="0.35">
      <c r="A105" s="1"/>
      <c r="B105" s="1"/>
      <c r="C105" s="1"/>
      <c r="D105" s="2"/>
      <c r="E105" s="2"/>
      <c r="F105" s="2"/>
      <c r="G105" s="2"/>
      <c r="H105" s="2"/>
      <c r="I105" s="2"/>
      <c r="J105" s="2"/>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row>
    <row r="106" spans="1:93" x14ac:dyDescent="0.35">
      <c r="A106" s="1"/>
      <c r="B106" s="1"/>
      <c r="C106" s="1"/>
      <c r="D106" s="2"/>
      <c r="E106" s="2"/>
      <c r="F106" s="2"/>
      <c r="G106" s="2"/>
      <c r="H106" s="2"/>
      <c r="I106" s="2"/>
      <c r="J106" s="2"/>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row>
    <row r="107" spans="1:93" x14ac:dyDescent="0.35">
      <c r="A107" s="1"/>
      <c r="B107" s="1"/>
      <c r="C107" s="1"/>
      <c r="D107" s="2"/>
      <c r="E107" s="2"/>
      <c r="F107" s="2"/>
      <c r="G107" s="2"/>
      <c r="H107" s="2"/>
      <c r="I107" s="2"/>
      <c r="J107" s="2"/>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row>
    <row r="108" spans="1:93" x14ac:dyDescent="0.35">
      <c r="A108" s="1"/>
      <c r="B108" s="1"/>
      <c r="C108" s="1"/>
      <c r="D108" s="2"/>
      <c r="E108" s="2"/>
      <c r="F108" s="2"/>
      <c r="G108" s="2"/>
      <c r="H108" s="2"/>
      <c r="I108" s="2"/>
      <c r="J108" s="2"/>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row>
    <row r="109" spans="1:93" x14ac:dyDescent="0.35">
      <c r="A109" s="1"/>
      <c r="B109" s="1"/>
      <c r="C109" s="1"/>
      <c r="D109" s="2"/>
      <c r="E109" s="2"/>
      <c r="F109" s="2"/>
      <c r="G109" s="2"/>
      <c r="H109" s="2"/>
      <c r="I109" s="2"/>
      <c r="J109" s="2"/>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row>
    <row r="110" spans="1:93" x14ac:dyDescent="0.35">
      <c r="A110" s="1"/>
      <c r="B110" s="1"/>
      <c r="C110" s="1"/>
      <c r="D110" s="2"/>
      <c r="E110" s="2"/>
      <c r="F110" s="2"/>
      <c r="G110" s="2"/>
      <c r="H110" s="2"/>
      <c r="I110" s="2"/>
      <c r="J110" s="2"/>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row>
    <row r="111" spans="1:93" x14ac:dyDescent="0.35">
      <c r="A111" s="1"/>
      <c r="B111" s="1"/>
      <c r="C111" s="1"/>
      <c r="D111" s="2"/>
      <c r="E111" s="2"/>
      <c r="F111" s="2"/>
      <c r="G111" s="2"/>
      <c r="H111" s="2"/>
      <c r="I111" s="2"/>
      <c r="J111" s="2"/>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row>
    <row r="112" spans="1:93" x14ac:dyDescent="0.35">
      <c r="A112" s="1"/>
      <c r="B112" s="1"/>
      <c r="C112" s="1"/>
      <c r="D112" s="2"/>
      <c r="E112" s="2"/>
      <c r="F112" s="2"/>
      <c r="G112" s="2"/>
      <c r="H112" s="2"/>
      <c r="I112" s="2"/>
      <c r="J112" s="2"/>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row>
    <row r="113" spans="1:93" x14ac:dyDescent="0.35">
      <c r="A113" s="1"/>
      <c r="B113" s="1"/>
      <c r="C113" s="1"/>
      <c r="D113" s="2"/>
      <c r="E113" s="2"/>
      <c r="F113" s="2"/>
      <c r="G113" s="2"/>
      <c r="H113" s="2"/>
      <c r="I113" s="2"/>
      <c r="J113" s="2"/>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row>
    <row r="114" spans="1:93" x14ac:dyDescent="0.35">
      <c r="A114" s="1"/>
      <c r="B114" s="1"/>
      <c r="C114" s="1"/>
      <c r="D114" s="2"/>
      <c r="E114" s="2"/>
      <c r="F114" s="2"/>
      <c r="G114" s="2"/>
      <c r="H114" s="2"/>
      <c r="I114" s="2"/>
      <c r="J114" s="2"/>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row>
    <row r="115" spans="1:93" x14ac:dyDescent="0.35">
      <c r="A115" s="1"/>
      <c r="B115" s="1"/>
      <c r="C115" s="1"/>
      <c r="D115" s="2"/>
      <c r="E115" s="2"/>
      <c r="F115" s="2"/>
      <c r="G115" s="2"/>
      <c r="H115" s="2"/>
      <c r="I115" s="2"/>
      <c r="J115" s="2"/>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row>
    <row r="116" spans="1:93" x14ac:dyDescent="0.35">
      <c r="A116" s="1"/>
      <c r="B116" s="1"/>
      <c r="C116" s="1"/>
      <c r="D116" s="2"/>
      <c r="E116" s="2"/>
      <c r="F116" s="2"/>
      <c r="G116" s="2"/>
      <c r="H116" s="2"/>
      <c r="I116" s="2"/>
      <c r="J116" s="2"/>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row>
    <row r="117" spans="1:93" x14ac:dyDescent="0.35">
      <c r="A117" s="1"/>
      <c r="B117" s="1"/>
      <c r="C117" s="1"/>
      <c r="D117" s="2"/>
      <c r="E117" s="2"/>
      <c r="F117" s="2"/>
      <c r="G117" s="2"/>
      <c r="H117" s="2"/>
      <c r="I117" s="2"/>
      <c r="J117" s="2"/>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row>
    <row r="118" spans="1:93" x14ac:dyDescent="0.35">
      <c r="A118" s="1"/>
      <c r="B118" s="1"/>
      <c r="C118" s="1"/>
      <c r="D118" s="2"/>
      <c r="E118" s="2"/>
      <c r="F118" s="2"/>
      <c r="G118" s="2"/>
      <c r="H118" s="2"/>
      <c r="I118" s="2"/>
      <c r="J118" s="2"/>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row>
    <row r="119" spans="1:93" x14ac:dyDescent="0.35">
      <c r="A119" s="1"/>
      <c r="B119" s="1"/>
      <c r="C119" s="1"/>
      <c r="D119" s="2"/>
      <c r="E119" s="2"/>
      <c r="F119" s="2"/>
      <c r="G119" s="2"/>
      <c r="H119" s="2"/>
      <c r="I119" s="2"/>
      <c r="J119" s="2"/>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row>
    <row r="120" spans="1:93" x14ac:dyDescent="0.35">
      <c r="A120" s="1"/>
      <c r="B120" s="1"/>
      <c r="C120" s="1"/>
      <c r="D120" s="2"/>
      <c r="E120" s="2"/>
      <c r="F120" s="2"/>
      <c r="G120" s="2"/>
      <c r="H120" s="2"/>
      <c r="I120" s="2"/>
      <c r="J120" s="2"/>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row>
    <row r="121" spans="1:93" x14ac:dyDescent="0.35">
      <c r="A121" s="1"/>
      <c r="B121" s="1"/>
      <c r="C121" s="1"/>
      <c r="D121" s="2"/>
      <c r="E121" s="2"/>
      <c r="F121" s="2"/>
      <c r="G121" s="2"/>
      <c r="H121" s="2"/>
      <c r="I121" s="2"/>
      <c r="J121" s="2"/>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row>
    <row r="122" spans="1:93" x14ac:dyDescent="0.35">
      <c r="A122" s="1"/>
      <c r="B122" s="1"/>
      <c r="C122" s="1"/>
      <c r="D122" s="2"/>
      <c r="E122" s="2"/>
      <c r="F122" s="2"/>
      <c r="G122" s="2"/>
      <c r="H122" s="2"/>
      <c r="I122" s="2"/>
      <c r="J122" s="2"/>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row>
    <row r="123" spans="1:93" x14ac:dyDescent="0.35">
      <c r="A123" s="1"/>
      <c r="B123" s="1"/>
      <c r="C123" s="1"/>
      <c r="D123" s="2"/>
      <c r="E123" s="2"/>
      <c r="F123" s="2"/>
      <c r="G123" s="2"/>
      <c r="H123" s="2"/>
      <c r="I123" s="2"/>
      <c r="J123" s="2"/>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row>
    <row r="124" spans="1:93" x14ac:dyDescent="0.35">
      <c r="A124" s="1"/>
      <c r="B124" s="1"/>
      <c r="C124" s="1"/>
      <c r="D124" s="2"/>
      <c r="E124" s="2"/>
      <c r="F124" s="2"/>
      <c r="G124" s="2"/>
      <c r="H124" s="2"/>
      <c r="I124" s="2"/>
      <c r="J124" s="2"/>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row>
    <row r="125" spans="1:93" x14ac:dyDescent="0.35">
      <c r="A125" s="1"/>
      <c r="B125" s="1"/>
      <c r="C125" s="1"/>
      <c r="D125" s="2"/>
      <c r="E125" s="2"/>
      <c r="F125" s="2"/>
      <c r="G125" s="2"/>
      <c r="H125" s="2"/>
      <c r="I125" s="2"/>
      <c r="J125" s="2"/>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row>
    <row r="126" spans="1:93" x14ac:dyDescent="0.35">
      <c r="A126" s="1"/>
      <c r="B126" s="1"/>
      <c r="C126" s="1"/>
      <c r="D126" s="2"/>
      <c r="E126" s="2"/>
      <c r="F126" s="2"/>
      <c r="G126" s="2"/>
      <c r="H126" s="2"/>
      <c r="I126" s="2"/>
      <c r="J126" s="2"/>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row>
    <row r="127" spans="1:93" x14ac:dyDescent="0.35">
      <c r="A127" s="1"/>
      <c r="B127" s="1"/>
      <c r="C127" s="1"/>
      <c r="D127" s="2"/>
      <c r="E127" s="2"/>
      <c r="F127" s="2"/>
      <c r="G127" s="2"/>
      <c r="H127" s="2"/>
      <c r="I127" s="2"/>
      <c r="J127" s="2"/>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row>
    <row r="128" spans="1:93" x14ac:dyDescent="0.35">
      <c r="A128" s="1"/>
      <c r="B128" s="1"/>
      <c r="C128" s="1"/>
      <c r="D128" s="2"/>
      <c r="E128" s="2"/>
      <c r="F128" s="2"/>
      <c r="G128" s="2"/>
      <c r="H128" s="2"/>
      <c r="I128" s="2"/>
      <c r="J128" s="2"/>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row>
    <row r="129" spans="1:93" x14ac:dyDescent="0.35">
      <c r="A129" s="1"/>
      <c r="B129" s="1"/>
      <c r="C129" s="1"/>
      <c r="D129" s="2"/>
      <c r="E129" s="2"/>
      <c r="F129" s="2"/>
      <c r="G129" s="2"/>
      <c r="H129" s="2"/>
      <c r="I129" s="2"/>
      <c r="J129" s="2"/>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row>
    <row r="130" spans="1:93" x14ac:dyDescent="0.35">
      <c r="A130" s="1"/>
      <c r="B130" s="1"/>
      <c r="C130" s="1"/>
      <c r="D130" s="2"/>
      <c r="E130" s="2"/>
      <c r="F130" s="2"/>
      <c r="G130" s="2"/>
      <c r="H130" s="2"/>
      <c r="I130" s="2"/>
      <c r="J130" s="2"/>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row>
    <row r="131" spans="1:93" x14ac:dyDescent="0.35">
      <c r="A131" s="1"/>
      <c r="B131" s="1"/>
      <c r="C131" s="1"/>
      <c r="D131" s="2"/>
      <c r="E131" s="2"/>
      <c r="F131" s="2"/>
      <c r="G131" s="2"/>
      <c r="H131" s="2"/>
      <c r="I131" s="2"/>
      <c r="J131" s="2"/>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row>
    <row r="132" spans="1:93" x14ac:dyDescent="0.35">
      <c r="A132" s="1"/>
      <c r="B132" s="1"/>
      <c r="C132" s="1"/>
      <c r="D132" s="2"/>
      <c r="E132" s="2"/>
      <c r="F132" s="2"/>
      <c r="G132" s="2"/>
      <c r="H132" s="2"/>
      <c r="I132" s="2"/>
      <c r="J132" s="2"/>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row>
    <row r="133" spans="1:93" x14ac:dyDescent="0.35">
      <c r="A133" s="1"/>
      <c r="B133" s="1"/>
      <c r="C133" s="1"/>
      <c r="D133" s="2"/>
      <c r="E133" s="2"/>
      <c r="F133" s="2"/>
      <c r="G133" s="2"/>
      <c r="H133" s="2"/>
      <c r="I133" s="2"/>
      <c r="J133" s="2"/>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row>
    <row r="134" spans="1:93" x14ac:dyDescent="0.35">
      <c r="A134" s="1"/>
      <c r="B134" s="1"/>
      <c r="C134" s="1"/>
      <c r="D134" s="2"/>
      <c r="E134" s="2"/>
      <c r="F134" s="2"/>
      <c r="G134" s="2"/>
      <c r="H134" s="2"/>
      <c r="I134" s="2"/>
      <c r="J134" s="2"/>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row>
    <row r="135" spans="1:93" x14ac:dyDescent="0.35">
      <c r="A135" s="1"/>
      <c r="B135" s="1"/>
      <c r="C135" s="1"/>
      <c r="D135" s="2"/>
      <c r="E135" s="2"/>
      <c r="F135" s="2"/>
      <c r="G135" s="2"/>
      <c r="H135" s="2"/>
      <c r="I135" s="2"/>
      <c r="J135" s="2"/>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row>
    <row r="136" spans="1:93" x14ac:dyDescent="0.35">
      <c r="A136" s="1"/>
      <c r="B136" s="1"/>
      <c r="C136" s="1"/>
      <c r="D136" s="2"/>
      <c r="E136" s="2"/>
      <c r="F136" s="2"/>
      <c r="G136" s="2"/>
      <c r="H136" s="2"/>
      <c r="I136" s="2"/>
      <c r="J136" s="2"/>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row>
    <row r="137" spans="1:93" x14ac:dyDescent="0.35">
      <c r="A137" s="1"/>
      <c r="B137" s="1"/>
      <c r="C137" s="1"/>
      <c r="D137" s="2"/>
      <c r="E137" s="2"/>
      <c r="F137" s="2"/>
      <c r="G137" s="2"/>
      <c r="H137" s="2"/>
      <c r="I137" s="2"/>
      <c r="J137" s="2"/>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row>
    <row r="138" spans="1:93" x14ac:dyDescent="0.35">
      <c r="A138" s="1"/>
      <c r="B138" s="1"/>
      <c r="C138" s="1"/>
      <c r="D138" s="2"/>
      <c r="E138" s="2"/>
      <c r="F138" s="2"/>
      <c r="G138" s="2"/>
      <c r="H138" s="2"/>
      <c r="I138" s="2"/>
      <c r="J138" s="2"/>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row>
    <row r="139" spans="1:93" x14ac:dyDescent="0.35">
      <c r="A139" s="1"/>
      <c r="B139" s="1"/>
      <c r="C139" s="1"/>
      <c r="D139" s="2"/>
      <c r="E139" s="2"/>
      <c r="F139" s="2"/>
      <c r="G139" s="2"/>
      <c r="H139" s="2"/>
      <c r="I139" s="2"/>
      <c r="J139" s="2"/>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row>
    <row r="140" spans="1:93" x14ac:dyDescent="0.35">
      <c r="A140" s="1"/>
      <c r="B140" s="1"/>
      <c r="C140" s="1"/>
      <c r="D140" s="2"/>
      <c r="E140" s="2"/>
      <c r="F140" s="2"/>
      <c r="G140" s="2"/>
      <c r="H140" s="2"/>
      <c r="I140" s="2"/>
      <c r="J140" s="2"/>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row>
    <row r="141" spans="1:93" x14ac:dyDescent="0.35">
      <c r="A141" s="1"/>
      <c r="B141" s="1"/>
      <c r="C141" s="1"/>
      <c r="D141" s="2"/>
      <c r="E141" s="2"/>
      <c r="F141" s="2"/>
      <c r="G141" s="2"/>
      <c r="H141" s="2"/>
      <c r="I141" s="2"/>
      <c r="J141" s="2"/>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row>
    <row r="142" spans="1:93" x14ac:dyDescent="0.35">
      <c r="A142" s="1"/>
      <c r="B142" s="1"/>
      <c r="C142" s="1"/>
      <c r="D142" s="2"/>
      <c r="E142" s="2"/>
      <c r="F142" s="2"/>
      <c r="G142" s="2"/>
      <c r="H142" s="2"/>
      <c r="I142" s="2"/>
      <c r="J142" s="2"/>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row>
    <row r="143" spans="1:93" x14ac:dyDescent="0.35">
      <c r="A143" s="1"/>
      <c r="B143" s="1"/>
      <c r="C143" s="1"/>
      <c r="D143" s="2"/>
      <c r="E143" s="2"/>
      <c r="F143" s="2"/>
      <c r="G143" s="2"/>
      <c r="H143" s="2"/>
      <c r="I143" s="2"/>
      <c r="J143" s="2"/>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row>
    <row r="144" spans="1:93" x14ac:dyDescent="0.35">
      <c r="A144" s="1"/>
      <c r="B144" s="1"/>
      <c r="C144" s="1"/>
      <c r="D144" s="2"/>
      <c r="E144" s="2"/>
      <c r="F144" s="2"/>
      <c r="G144" s="2"/>
      <c r="H144" s="2"/>
      <c r="I144" s="2"/>
      <c r="J144" s="2"/>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row>
    <row r="145" spans="1:93" x14ac:dyDescent="0.35">
      <c r="A145" s="1"/>
      <c r="B145" s="1"/>
      <c r="C145" s="1"/>
      <c r="D145" s="2"/>
      <c r="E145" s="2"/>
      <c r="F145" s="2"/>
      <c r="G145" s="2"/>
      <c r="H145" s="2"/>
      <c r="I145" s="2"/>
      <c r="J145" s="2"/>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row>
    <row r="146" spans="1:93" x14ac:dyDescent="0.35">
      <c r="A146" s="1"/>
      <c r="B146" s="1"/>
      <c r="C146" s="1"/>
      <c r="D146" s="2"/>
      <c r="E146" s="2"/>
      <c r="F146" s="2"/>
      <c r="G146" s="2"/>
      <c r="H146" s="2"/>
      <c r="I146" s="2"/>
      <c r="J146" s="2"/>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row>
    <row r="147" spans="1:93" x14ac:dyDescent="0.35">
      <c r="A147" s="1"/>
      <c r="B147" s="1"/>
      <c r="C147" s="1"/>
      <c r="D147" s="2"/>
      <c r="E147" s="2"/>
      <c r="F147" s="2"/>
      <c r="G147" s="2"/>
      <c r="H147" s="2"/>
      <c r="I147" s="2"/>
      <c r="J147" s="2"/>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row>
    <row r="148" spans="1:93" x14ac:dyDescent="0.35">
      <c r="A148" s="1"/>
      <c r="B148" s="1"/>
      <c r="C148" s="1"/>
      <c r="D148" s="2"/>
      <c r="E148" s="2"/>
      <c r="F148" s="2"/>
      <c r="G148" s="2"/>
      <c r="H148" s="2"/>
      <c r="I148" s="2"/>
      <c r="J148" s="2"/>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row>
    <row r="149" spans="1:93" x14ac:dyDescent="0.35">
      <c r="A149" s="1"/>
      <c r="B149" s="1"/>
      <c r="C149" s="1"/>
      <c r="D149" s="2"/>
      <c r="E149" s="2"/>
      <c r="F149" s="2"/>
      <c r="G149" s="2"/>
      <c r="H149" s="2"/>
      <c r="I149" s="2"/>
      <c r="J149" s="2"/>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row>
    <row r="150" spans="1:93" x14ac:dyDescent="0.35">
      <c r="A150" s="1"/>
      <c r="B150" s="1"/>
      <c r="C150" s="1"/>
      <c r="D150" s="2"/>
      <c r="E150" s="2"/>
      <c r="F150" s="2"/>
      <c r="G150" s="2"/>
      <c r="H150" s="2"/>
      <c r="I150" s="2"/>
      <c r="J150" s="2"/>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row>
    <row r="151" spans="1:93" x14ac:dyDescent="0.35">
      <c r="A151" s="1"/>
      <c r="B151" s="1"/>
      <c r="C151" s="1"/>
      <c r="D151" s="2"/>
      <c r="E151" s="2"/>
      <c r="F151" s="2"/>
      <c r="G151" s="2"/>
      <c r="H151" s="2"/>
      <c r="I151" s="2"/>
      <c r="J151" s="2"/>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row>
    <row r="152" spans="1:93" x14ac:dyDescent="0.35">
      <c r="A152" s="1"/>
      <c r="B152" s="1"/>
      <c r="C152" s="1"/>
      <c r="D152" s="2"/>
      <c r="E152" s="2"/>
      <c r="F152" s="2"/>
      <c r="G152" s="2"/>
      <c r="H152" s="2"/>
      <c r="I152" s="2"/>
      <c r="J152" s="2"/>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row>
    <row r="153" spans="1:93" x14ac:dyDescent="0.35">
      <c r="A153" s="1"/>
      <c r="B153" s="1"/>
      <c r="C153" s="1"/>
      <c r="D153" s="2"/>
      <c r="E153" s="2"/>
      <c r="F153" s="2"/>
      <c r="G153" s="2"/>
      <c r="H153" s="2"/>
      <c r="I153" s="2"/>
      <c r="J153" s="2"/>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row>
    <row r="154" spans="1:93" x14ac:dyDescent="0.35">
      <c r="A154" s="1"/>
      <c r="B154" s="1"/>
      <c r="C154" s="1"/>
      <c r="D154" s="2"/>
      <c r="E154" s="2"/>
      <c r="F154" s="2"/>
      <c r="G154" s="2"/>
      <c r="H154" s="2"/>
      <c r="I154" s="2"/>
      <c r="J154" s="2"/>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row>
    <row r="155" spans="1:93" x14ac:dyDescent="0.35">
      <c r="A155" s="1"/>
      <c r="B155" s="1"/>
      <c r="C155" s="1"/>
      <c r="D155" s="2"/>
      <c r="E155" s="2"/>
      <c r="F155" s="2"/>
      <c r="G155" s="2"/>
      <c r="H155" s="2"/>
      <c r="I155" s="2"/>
      <c r="J155" s="2"/>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row>
    <row r="156" spans="1:93" x14ac:dyDescent="0.35">
      <c r="A156" s="1"/>
      <c r="B156" s="1"/>
      <c r="C156" s="1"/>
      <c r="D156" s="2"/>
      <c r="E156" s="2"/>
      <c r="F156" s="2"/>
      <c r="G156" s="2"/>
      <c r="H156" s="2"/>
      <c r="I156" s="2"/>
      <c r="J156" s="2"/>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row>
    <row r="157" spans="1:93" x14ac:dyDescent="0.35">
      <c r="A157" s="1"/>
      <c r="B157" s="1"/>
      <c r="C157" s="1"/>
      <c r="D157" s="2"/>
      <c r="E157" s="2"/>
      <c r="F157" s="2"/>
      <c r="G157" s="2"/>
      <c r="H157" s="2"/>
      <c r="I157" s="2"/>
      <c r="J157" s="2"/>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row>
    <row r="158" spans="1:93" x14ac:dyDescent="0.35">
      <c r="A158" s="1"/>
      <c r="B158" s="1"/>
      <c r="C158" s="1"/>
      <c r="D158" s="2"/>
      <c r="E158" s="2"/>
      <c r="F158" s="2"/>
      <c r="G158" s="2"/>
      <c r="H158" s="2"/>
      <c r="I158" s="2"/>
      <c r="J158" s="2"/>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row>
    <row r="159" spans="1:93" x14ac:dyDescent="0.35">
      <c r="A159" s="1"/>
      <c r="B159" s="1"/>
      <c r="C159" s="1"/>
      <c r="D159" s="2"/>
      <c r="E159" s="2"/>
      <c r="F159" s="2"/>
      <c r="G159" s="2"/>
      <c r="H159" s="2"/>
      <c r="I159" s="2"/>
      <c r="J159" s="2"/>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row>
    <row r="160" spans="1:93" x14ac:dyDescent="0.35">
      <c r="A160" s="1"/>
      <c r="B160" s="1"/>
      <c r="C160" s="1"/>
      <c r="D160" s="2"/>
      <c r="E160" s="2"/>
      <c r="F160" s="2"/>
      <c r="G160" s="2"/>
      <c r="H160" s="2"/>
      <c r="I160" s="2"/>
      <c r="J160" s="2"/>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row>
    <row r="161" spans="1:93" x14ac:dyDescent="0.35">
      <c r="A161" s="1"/>
      <c r="B161" s="1"/>
      <c r="C161" s="1"/>
      <c r="D161" s="2"/>
      <c r="E161" s="2"/>
      <c r="F161" s="2"/>
      <c r="G161" s="2"/>
      <c r="H161" s="2"/>
      <c r="I161" s="2"/>
      <c r="J161" s="2"/>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row>
    <row r="162" spans="1:93" x14ac:dyDescent="0.35">
      <c r="A162" s="1"/>
      <c r="B162" s="1"/>
      <c r="C162" s="1"/>
      <c r="D162" s="2"/>
      <c r="E162" s="2"/>
      <c r="F162" s="2"/>
      <c r="G162" s="2"/>
      <c r="H162" s="2"/>
      <c r="I162" s="2"/>
      <c r="J162" s="2"/>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row>
    <row r="163" spans="1:93" x14ac:dyDescent="0.35">
      <c r="A163" s="1"/>
      <c r="B163" s="1"/>
      <c r="C163" s="1"/>
      <c r="D163" s="2"/>
      <c r="E163" s="2"/>
      <c r="F163" s="2"/>
      <c r="G163" s="2"/>
      <c r="H163" s="2"/>
      <c r="I163" s="2"/>
      <c r="J163" s="2"/>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row>
    <row r="164" spans="1:93" x14ac:dyDescent="0.35">
      <c r="A164" s="1"/>
      <c r="B164" s="1"/>
      <c r="C164" s="1"/>
      <c r="D164" s="2"/>
      <c r="E164" s="2"/>
      <c r="F164" s="2"/>
      <c r="G164" s="2"/>
      <c r="H164" s="2"/>
      <c r="I164" s="2"/>
      <c r="J164" s="2"/>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row>
    <row r="165" spans="1:93" x14ac:dyDescent="0.35">
      <c r="A165" s="1"/>
      <c r="B165" s="1"/>
      <c r="C165" s="1"/>
      <c r="D165" s="2"/>
      <c r="E165" s="2"/>
      <c r="F165" s="2"/>
      <c r="G165" s="2"/>
      <c r="H165" s="2"/>
      <c r="I165" s="2"/>
      <c r="J165" s="2"/>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row>
    <row r="166" spans="1:93" x14ac:dyDescent="0.35">
      <c r="A166" s="1"/>
      <c r="B166" s="1"/>
      <c r="C166" s="1"/>
      <c r="D166" s="2"/>
      <c r="E166" s="2"/>
      <c r="F166" s="2"/>
      <c r="G166" s="2"/>
      <c r="H166" s="2"/>
      <c r="I166" s="2"/>
      <c r="J166" s="2"/>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row>
    <row r="167" spans="1:93" x14ac:dyDescent="0.35">
      <c r="A167" s="1"/>
      <c r="B167" s="1"/>
      <c r="C167" s="1"/>
      <c r="D167" s="2"/>
      <c r="E167" s="2"/>
      <c r="F167" s="2"/>
      <c r="G167" s="2"/>
      <c r="H167" s="2"/>
      <c r="I167" s="2"/>
      <c r="J167" s="2"/>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row>
    <row r="168" spans="1:93" x14ac:dyDescent="0.35">
      <c r="A168" s="1"/>
      <c r="B168" s="1"/>
      <c r="C168" s="1"/>
      <c r="D168" s="2"/>
      <c r="E168" s="2"/>
      <c r="F168" s="2"/>
      <c r="G168" s="2"/>
      <c r="H168" s="2"/>
      <c r="I168" s="2"/>
      <c r="J168" s="2"/>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row>
    <row r="169" spans="1:93" x14ac:dyDescent="0.35">
      <c r="A169" s="1"/>
      <c r="B169" s="1"/>
      <c r="C169" s="1"/>
      <c r="D169" s="2"/>
      <c r="E169" s="2"/>
      <c r="F169" s="2"/>
      <c r="G169" s="2"/>
      <c r="H169" s="2"/>
      <c r="I169" s="2"/>
      <c r="J169" s="2"/>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row>
    <row r="170" spans="1:93" x14ac:dyDescent="0.35">
      <c r="A170" s="1"/>
      <c r="B170" s="1"/>
      <c r="C170" s="1"/>
      <c r="D170" s="2"/>
      <c r="E170" s="2"/>
      <c r="F170" s="2"/>
      <c r="G170" s="2"/>
      <c r="H170" s="2"/>
      <c r="I170" s="2"/>
      <c r="J170" s="2"/>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row>
    <row r="171" spans="1:93" x14ac:dyDescent="0.35">
      <c r="A171" s="1"/>
      <c r="B171" s="1"/>
      <c r="C171" s="1"/>
      <c r="D171" s="2"/>
      <c r="E171" s="2"/>
      <c r="F171" s="2"/>
      <c r="G171" s="2"/>
      <c r="H171" s="2"/>
      <c r="I171" s="2"/>
      <c r="J171" s="2"/>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row>
    <row r="172" spans="1:93" x14ac:dyDescent="0.35">
      <c r="A172" s="1"/>
      <c r="B172" s="1"/>
      <c r="C172" s="1"/>
      <c r="D172" s="2"/>
      <c r="E172" s="2"/>
      <c r="F172" s="2"/>
      <c r="G172" s="2"/>
      <c r="H172" s="2"/>
      <c r="I172" s="2"/>
      <c r="J172" s="2"/>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row>
    <row r="173" spans="1:93" x14ac:dyDescent="0.35">
      <c r="A173" s="1"/>
      <c r="B173" s="1"/>
      <c r="C173" s="1"/>
      <c r="D173" s="2"/>
      <c r="E173" s="2"/>
      <c r="F173" s="2"/>
      <c r="G173" s="2"/>
      <c r="H173" s="2"/>
      <c r="I173" s="2"/>
      <c r="J173" s="2"/>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row>
    <row r="174" spans="1:93" x14ac:dyDescent="0.35">
      <c r="A174" s="1"/>
      <c r="B174" s="1"/>
      <c r="C174" s="1"/>
      <c r="D174" s="2"/>
      <c r="E174" s="2"/>
      <c r="F174" s="2"/>
      <c r="G174" s="2"/>
      <c r="H174" s="2"/>
      <c r="I174" s="2"/>
      <c r="J174" s="2"/>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row>
    <row r="175" spans="1:93" x14ac:dyDescent="0.35">
      <c r="A175" s="1"/>
      <c r="B175" s="1"/>
      <c r="C175" s="1"/>
      <c r="D175" s="2"/>
      <c r="E175" s="2"/>
      <c r="F175" s="2"/>
      <c r="G175" s="2"/>
      <c r="H175" s="2"/>
      <c r="I175" s="2"/>
      <c r="J175" s="2"/>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row>
    <row r="176" spans="1:93" x14ac:dyDescent="0.35">
      <c r="A176" s="1"/>
      <c r="B176" s="1"/>
      <c r="C176" s="1"/>
      <c r="D176" s="2"/>
      <c r="E176" s="2"/>
      <c r="F176" s="2"/>
      <c r="G176" s="2"/>
      <c r="H176" s="2"/>
      <c r="I176" s="2"/>
      <c r="J176" s="2"/>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row>
    <row r="177" spans="1:93" x14ac:dyDescent="0.35">
      <c r="A177" s="1"/>
      <c r="B177" s="1"/>
      <c r="C177" s="1"/>
      <c r="D177" s="2"/>
      <c r="E177" s="2"/>
      <c r="F177" s="2"/>
      <c r="G177" s="2"/>
      <c r="H177" s="2"/>
      <c r="I177" s="2"/>
      <c r="J177" s="2"/>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row>
    <row r="178" spans="1:93" x14ac:dyDescent="0.35">
      <c r="A178" s="1"/>
      <c r="B178" s="1"/>
      <c r="C178" s="1"/>
      <c r="D178" s="2"/>
      <c r="E178" s="2"/>
      <c r="F178" s="2"/>
      <c r="G178" s="2"/>
      <c r="H178" s="2"/>
      <c r="I178" s="2"/>
      <c r="J178" s="2"/>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row>
    <row r="179" spans="1:93" x14ac:dyDescent="0.35">
      <c r="A179" s="1"/>
      <c r="B179" s="1"/>
      <c r="C179" s="1"/>
      <c r="D179" s="2"/>
      <c r="E179" s="2"/>
      <c r="F179" s="2"/>
      <c r="G179" s="2"/>
      <c r="H179" s="2"/>
      <c r="I179" s="2"/>
      <c r="J179" s="2"/>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row>
    <row r="180" spans="1:93" x14ac:dyDescent="0.35">
      <c r="A180" s="1"/>
      <c r="B180" s="1"/>
      <c r="C180" s="1"/>
      <c r="D180" s="2"/>
      <c r="E180" s="2"/>
      <c r="F180" s="2"/>
      <c r="G180" s="2"/>
      <c r="H180" s="2"/>
      <c r="I180" s="2"/>
      <c r="J180" s="2"/>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row>
    <row r="181" spans="1:93" x14ac:dyDescent="0.35">
      <c r="A181" s="1"/>
      <c r="B181" s="1"/>
      <c r="C181" s="1"/>
      <c r="D181" s="2"/>
      <c r="E181" s="2"/>
      <c r="F181" s="2"/>
      <c r="G181" s="2"/>
      <c r="H181" s="2"/>
      <c r="I181" s="2"/>
      <c r="J181" s="2"/>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row>
    <row r="182" spans="1:93" x14ac:dyDescent="0.35">
      <c r="A182" s="1"/>
      <c r="B182" s="1"/>
      <c r="C182" s="1"/>
      <c r="D182" s="2"/>
      <c r="E182" s="2"/>
      <c r="F182" s="2"/>
      <c r="G182" s="2"/>
      <c r="H182" s="2"/>
      <c r="I182" s="2"/>
      <c r="J182" s="2"/>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row>
    <row r="183" spans="1:93" x14ac:dyDescent="0.35">
      <c r="A183" s="1"/>
      <c r="B183" s="1"/>
      <c r="C183" s="1"/>
      <c r="D183" s="2"/>
      <c r="E183" s="2"/>
      <c r="F183" s="2"/>
      <c r="G183" s="2"/>
      <c r="H183" s="2"/>
      <c r="I183" s="2"/>
      <c r="J183" s="2"/>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row>
    <row r="184" spans="1:93" x14ac:dyDescent="0.35">
      <c r="A184" s="1"/>
      <c r="B184" s="1"/>
      <c r="C184" s="1"/>
      <c r="D184" s="2"/>
      <c r="E184" s="2"/>
      <c r="F184" s="2"/>
      <c r="G184" s="2"/>
      <c r="H184" s="2"/>
      <c r="I184" s="2"/>
      <c r="J184" s="2"/>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row>
    <row r="185" spans="1:93" x14ac:dyDescent="0.35">
      <c r="A185" s="1"/>
      <c r="B185" s="1"/>
      <c r="C185" s="1"/>
      <c r="D185" s="2"/>
      <c r="E185" s="2"/>
      <c r="F185" s="2"/>
      <c r="G185" s="2"/>
      <c r="H185" s="2"/>
      <c r="I185" s="2"/>
      <c r="J185" s="2"/>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row>
    <row r="186" spans="1:93" x14ac:dyDescent="0.35">
      <c r="A186" s="1"/>
      <c r="B186" s="1"/>
      <c r="C186" s="1"/>
      <c r="D186" s="2"/>
      <c r="E186" s="2"/>
      <c r="F186" s="2"/>
      <c r="G186" s="2"/>
      <c r="H186" s="2"/>
      <c r="I186" s="2"/>
      <c r="J186" s="2"/>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row>
    <row r="187" spans="1:93" x14ac:dyDescent="0.35">
      <c r="A187" s="1"/>
      <c r="B187" s="1"/>
      <c r="C187" s="1"/>
      <c r="D187" s="2"/>
      <c r="E187" s="2"/>
      <c r="F187" s="2"/>
      <c r="G187" s="2"/>
      <c r="H187" s="2"/>
      <c r="I187" s="2"/>
      <c r="J187" s="2"/>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row>
    <row r="188" spans="1:93" x14ac:dyDescent="0.35">
      <c r="A188" s="1"/>
      <c r="B188" s="1"/>
      <c r="C188" s="1"/>
      <c r="D188" s="2"/>
      <c r="E188" s="2"/>
      <c r="F188" s="2"/>
      <c r="G188" s="2"/>
      <c r="H188" s="2"/>
      <c r="I188" s="2"/>
      <c r="J188" s="2"/>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row>
    <row r="189" spans="1:93" x14ac:dyDescent="0.35">
      <c r="A189" s="1"/>
      <c r="B189" s="1"/>
      <c r="C189" s="1"/>
      <c r="D189" s="2"/>
      <c r="E189" s="2"/>
      <c r="F189" s="2"/>
      <c r="G189" s="2"/>
      <c r="H189" s="2"/>
      <c r="I189" s="2"/>
      <c r="J189" s="2"/>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row>
    <row r="190" spans="1:93" x14ac:dyDescent="0.35">
      <c r="A190" s="1"/>
      <c r="B190" s="1"/>
      <c r="C190" s="1"/>
      <c r="D190" s="2"/>
      <c r="E190" s="2"/>
      <c r="F190" s="2"/>
      <c r="G190" s="2"/>
      <c r="H190" s="2"/>
      <c r="I190" s="2"/>
      <c r="J190" s="2"/>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row>
    <row r="191" spans="1:93" x14ac:dyDescent="0.35">
      <c r="A191" s="1"/>
      <c r="B191" s="1"/>
      <c r="C191" s="1"/>
      <c r="D191" s="2"/>
      <c r="E191" s="2"/>
      <c r="F191" s="2"/>
      <c r="G191" s="2"/>
      <c r="H191" s="2"/>
      <c r="I191" s="2"/>
      <c r="J191" s="2"/>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row>
    <row r="192" spans="1:93" x14ac:dyDescent="0.35">
      <c r="A192" s="1"/>
      <c r="B192" s="1"/>
      <c r="C192" s="1"/>
      <c r="D192" s="2"/>
      <c r="E192" s="2"/>
      <c r="F192" s="2"/>
      <c r="G192" s="2"/>
      <c r="H192" s="2"/>
      <c r="I192" s="2"/>
      <c r="J192" s="2"/>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row>
    <row r="193" spans="1:93" x14ac:dyDescent="0.35">
      <c r="A193" s="1"/>
      <c r="B193" s="1"/>
      <c r="C193" s="1"/>
      <c r="D193" s="2"/>
      <c r="E193" s="2"/>
      <c r="F193" s="2"/>
      <c r="G193" s="2"/>
      <c r="H193" s="2"/>
      <c r="I193" s="2"/>
      <c r="J193" s="2"/>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row>
    <row r="194" spans="1:93" x14ac:dyDescent="0.35">
      <c r="A194" s="1"/>
      <c r="B194" s="1"/>
      <c r="C194" s="1"/>
      <c r="D194" s="2"/>
      <c r="E194" s="2"/>
      <c r="F194" s="2"/>
      <c r="G194" s="2"/>
      <c r="H194" s="2"/>
      <c r="I194" s="2"/>
      <c r="J194" s="2"/>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row>
    <row r="195" spans="1:93" x14ac:dyDescent="0.35">
      <c r="A195" s="1"/>
      <c r="B195" s="1"/>
      <c r="C195" s="1"/>
      <c r="D195" s="2"/>
      <c r="E195" s="2"/>
      <c r="F195" s="2"/>
      <c r="G195" s="2"/>
      <c r="H195" s="2"/>
      <c r="I195" s="2"/>
      <c r="J195" s="2"/>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row>
    <row r="196" spans="1:93" x14ac:dyDescent="0.35">
      <c r="A196" s="1"/>
      <c r="B196" s="1"/>
      <c r="C196" s="1"/>
      <c r="D196" s="2"/>
      <c r="E196" s="2"/>
      <c r="F196" s="2"/>
      <c r="G196" s="2"/>
      <c r="H196" s="2"/>
      <c r="I196" s="2"/>
      <c r="J196" s="2"/>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row>
    <row r="197" spans="1:93" x14ac:dyDescent="0.35">
      <c r="A197" s="1"/>
      <c r="B197" s="1"/>
      <c r="C197" s="1"/>
      <c r="D197" s="2"/>
      <c r="E197" s="2"/>
      <c r="F197" s="2"/>
      <c r="G197" s="2"/>
      <c r="H197" s="2"/>
      <c r="I197" s="2"/>
      <c r="J197" s="2"/>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row>
    <row r="198" spans="1:93" x14ac:dyDescent="0.35">
      <c r="A198" s="1"/>
      <c r="B198" s="1"/>
      <c r="C198" s="1"/>
      <c r="D198" s="2"/>
      <c r="E198" s="2"/>
      <c r="F198" s="2"/>
      <c r="G198" s="2"/>
      <c r="H198" s="2"/>
      <c r="I198" s="2"/>
      <c r="J198" s="2"/>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row>
    <row r="199" spans="1:93" x14ac:dyDescent="0.35">
      <c r="A199" s="1"/>
      <c r="B199" s="1"/>
      <c r="C199" s="1"/>
      <c r="D199" s="2"/>
      <c r="E199" s="2"/>
      <c r="F199" s="2"/>
      <c r="G199" s="2"/>
      <c r="H199" s="2"/>
      <c r="I199" s="2"/>
      <c r="J199" s="2"/>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row>
    <row r="200" spans="1:93" x14ac:dyDescent="0.35">
      <c r="A200" s="1"/>
      <c r="B200" s="1"/>
      <c r="C200" s="1"/>
      <c r="D200" s="2"/>
      <c r="E200" s="2"/>
      <c r="F200" s="2"/>
      <c r="G200" s="2"/>
      <c r="H200" s="2"/>
      <c r="I200" s="2"/>
      <c r="J200" s="2"/>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row>
    <row r="201" spans="1:93" x14ac:dyDescent="0.35">
      <c r="A201" s="1"/>
      <c r="B201" s="1"/>
      <c r="C201" s="1"/>
      <c r="D201" s="2"/>
      <c r="E201" s="2"/>
      <c r="F201" s="2"/>
      <c r="G201" s="2"/>
      <c r="H201" s="2"/>
      <c r="I201" s="2"/>
      <c r="J201" s="2"/>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row>
    <row r="202" spans="1:93" x14ac:dyDescent="0.35">
      <c r="A202" s="1"/>
      <c r="B202" s="1"/>
      <c r="C202" s="1"/>
      <c r="D202" s="2"/>
      <c r="E202" s="2"/>
      <c r="F202" s="2"/>
      <c r="G202" s="2"/>
      <c r="H202" s="2"/>
      <c r="I202" s="2"/>
      <c r="J202" s="2"/>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row>
    <row r="203" spans="1:93" x14ac:dyDescent="0.35">
      <c r="A203" s="1"/>
      <c r="B203" s="1"/>
      <c r="C203" s="1"/>
      <c r="D203" s="2"/>
      <c r="E203" s="2"/>
      <c r="F203" s="2"/>
      <c r="G203" s="2"/>
      <c r="H203" s="2"/>
      <c r="I203" s="2"/>
      <c r="J203" s="2"/>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row>
    <row r="204" spans="1:93" x14ac:dyDescent="0.35">
      <c r="A204" s="1"/>
      <c r="B204" s="1"/>
      <c r="C204" s="1"/>
      <c r="D204" s="2"/>
      <c r="E204" s="2"/>
      <c r="F204" s="2"/>
      <c r="G204" s="2"/>
      <c r="H204" s="2"/>
      <c r="I204" s="2"/>
      <c r="J204" s="2"/>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row>
    <row r="205" spans="1:93" x14ac:dyDescent="0.35">
      <c r="A205" s="1"/>
      <c r="B205" s="1"/>
      <c r="C205" s="1"/>
      <c r="D205" s="2"/>
      <c r="E205" s="2"/>
      <c r="F205" s="2"/>
      <c r="G205" s="2"/>
      <c r="H205" s="2"/>
      <c r="I205" s="2"/>
      <c r="J205" s="2"/>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row>
    <row r="206" spans="1:93" x14ac:dyDescent="0.35">
      <c r="A206" s="1"/>
      <c r="B206" s="1"/>
      <c r="C206" s="1"/>
      <c r="D206" s="2"/>
      <c r="E206" s="2"/>
      <c r="F206" s="2"/>
      <c r="G206" s="2"/>
      <c r="H206" s="2"/>
      <c r="I206" s="2"/>
      <c r="J206" s="2"/>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row>
    <row r="207" spans="1:93" x14ac:dyDescent="0.35">
      <c r="A207" s="1"/>
      <c r="B207" s="1"/>
      <c r="C207" s="1"/>
      <c r="D207" s="2"/>
      <c r="E207" s="2"/>
      <c r="F207" s="2"/>
      <c r="G207" s="2"/>
      <c r="H207" s="2"/>
      <c r="I207" s="2"/>
      <c r="J207" s="2"/>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row>
    <row r="208" spans="1:93" x14ac:dyDescent="0.35">
      <c r="A208" s="1"/>
      <c r="B208" s="1"/>
      <c r="C208" s="1"/>
      <c r="D208" s="2"/>
      <c r="E208" s="2"/>
      <c r="F208" s="2"/>
      <c r="G208" s="2"/>
      <c r="H208" s="2"/>
      <c r="I208" s="2"/>
      <c r="J208" s="2"/>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row>
    <row r="209" spans="1:93" x14ac:dyDescent="0.35">
      <c r="A209" s="1"/>
      <c r="B209" s="1"/>
      <c r="C209" s="1"/>
      <c r="D209" s="2"/>
      <c r="E209" s="2"/>
      <c r="F209" s="2"/>
      <c r="G209" s="2"/>
      <c r="H209" s="2"/>
      <c r="I209" s="2"/>
      <c r="J209" s="2"/>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row>
    <row r="210" spans="1:93" x14ac:dyDescent="0.35">
      <c r="A210" s="1"/>
      <c r="B210" s="1"/>
      <c r="C210" s="1"/>
      <c r="D210" s="2"/>
      <c r="E210" s="2"/>
      <c r="F210" s="2"/>
      <c r="G210" s="2"/>
      <c r="H210" s="2"/>
      <c r="I210" s="2"/>
      <c r="J210" s="2"/>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row>
    <row r="211" spans="1:93" x14ac:dyDescent="0.35">
      <c r="A211" s="1"/>
      <c r="B211" s="1"/>
      <c r="C211" s="1"/>
      <c r="D211" s="2"/>
      <c r="E211" s="2"/>
      <c r="F211" s="2"/>
      <c r="G211" s="2"/>
      <c r="H211" s="2"/>
      <c r="I211" s="2"/>
      <c r="J211" s="2"/>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row>
    <row r="212" spans="1:93" x14ac:dyDescent="0.35">
      <c r="A212" s="1"/>
      <c r="B212" s="1"/>
      <c r="C212" s="1"/>
      <c r="D212" s="2"/>
      <c r="E212" s="2"/>
      <c r="F212" s="2"/>
      <c r="G212" s="2"/>
      <c r="H212" s="2"/>
      <c r="I212" s="2"/>
      <c r="J212" s="2"/>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row>
    <row r="213" spans="1:93" x14ac:dyDescent="0.35">
      <c r="A213" s="1"/>
      <c r="B213" s="1"/>
      <c r="C213" s="1"/>
      <c r="D213" s="2"/>
      <c r="E213" s="2"/>
      <c r="F213" s="2"/>
      <c r="G213" s="2"/>
      <c r="H213" s="2"/>
      <c r="I213" s="2"/>
      <c r="J213" s="2"/>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row>
    <row r="214" spans="1:93" x14ac:dyDescent="0.35">
      <c r="A214" s="1"/>
      <c r="B214" s="1"/>
      <c r="C214" s="1"/>
      <c r="D214" s="2"/>
      <c r="E214" s="2"/>
      <c r="F214" s="2"/>
      <c r="G214" s="2"/>
      <c r="H214" s="2"/>
      <c r="I214" s="2"/>
      <c r="J214" s="2"/>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row>
    <row r="215" spans="1:93" x14ac:dyDescent="0.35">
      <c r="A215" s="1"/>
      <c r="B215" s="1"/>
      <c r="C215" s="1"/>
      <c r="D215" s="2"/>
      <c r="E215" s="2"/>
      <c r="F215" s="2"/>
      <c r="G215" s="2"/>
      <c r="H215" s="2"/>
      <c r="I215" s="2"/>
      <c r="J215" s="2"/>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row>
    <row r="216" spans="1:93" x14ac:dyDescent="0.35">
      <c r="A216" s="1"/>
      <c r="B216" s="1"/>
      <c r="C216" s="1"/>
      <c r="D216" s="2"/>
      <c r="E216" s="2"/>
      <c r="F216" s="2"/>
      <c r="G216" s="2"/>
      <c r="H216" s="2"/>
      <c r="I216" s="2"/>
      <c r="J216" s="2"/>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row>
    <row r="217" spans="1:93" x14ac:dyDescent="0.35">
      <c r="A217" s="1"/>
      <c r="B217" s="1"/>
      <c r="C217" s="1"/>
      <c r="D217" s="2"/>
      <c r="E217" s="2"/>
      <c r="F217" s="2"/>
      <c r="G217" s="2"/>
      <c r="H217" s="2"/>
      <c r="I217" s="2"/>
      <c r="J217" s="2"/>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row>
    <row r="218" spans="1:93" x14ac:dyDescent="0.35">
      <c r="A218" s="1"/>
      <c r="B218" s="1"/>
      <c r="C218" s="1"/>
      <c r="D218" s="2"/>
      <c r="E218" s="2"/>
      <c r="F218" s="2"/>
      <c r="G218" s="2"/>
      <c r="H218" s="2"/>
      <c r="I218" s="2"/>
      <c r="J218" s="2"/>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row>
    <row r="219" spans="1:93" x14ac:dyDescent="0.35">
      <c r="A219" s="1"/>
      <c r="B219" s="1"/>
      <c r="C219" s="1"/>
      <c r="D219" s="2"/>
      <c r="E219" s="2"/>
      <c r="F219" s="2"/>
      <c r="G219" s="2"/>
      <c r="H219" s="2"/>
      <c r="I219" s="2"/>
      <c r="J219" s="2"/>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row>
    <row r="220" spans="1:93" x14ac:dyDescent="0.35">
      <c r="A220" s="1"/>
      <c r="B220" s="1"/>
      <c r="C220" s="1"/>
      <c r="D220" s="2"/>
      <c r="E220" s="2"/>
      <c r="F220" s="2"/>
      <c r="G220" s="2"/>
      <c r="H220" s="2"/>
      <c r="I220" s="2"/>
      <c r="J220" s="2"/>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row>
    <row r="221" spans="1:93" x14ac:dyDescent="0.35">
      <c r="A221" s="1"/>
      <c r="B221" s="1"/>
      <c r="C221" s="1"/>
      <c r="D221" s="2"/>
      <c r="E221" s="2"/>
      <c r="F221" s="2"/>
      <c r="G221" s="2"/>
      <c r="H221" s="2"/>
      <c r="I221" s="2"/>
      <c r="J221" s="2"/>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row>
    <row r="222" spans="1:93" x14ac:dyDescent="0.35">
      <c r="A222" s="1"/>
      <c r="B222" s="1"/>
      <c r="C222" s="1"/>
      <c r="D222" s="2"/>
      <c r="E222" s="2"/>
      <c r="F222" s="2"/>
      <c r="G222" s="2"/>
      <c r="H222" s="2"/>
      <c r="I222" s="2"/>
      <c r="J222" s="2"/>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row>
    <row r="223" spans="1:93" x14ac:dyDescent="0.35">
      <c r="A223" s="1"/>
      <c r="B223" s="1"/>
      <c r="C223" s="1"/>
      <c r="D223" s="2"/>
      <c r="E223" s="2"/>
      <c r="F223" s="2"/>
      <c r="G223" s="2"/>
      <c r="H223" s="2"/>
      <c r="I223" s="2"/>
      <c r="J223" s="2"/>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row>
    <row r="224" spans="1:93" x14ac:dyDescent="0.35">
      <c r="A224" s="1"/>
      <c r="B224" s="1"/>
      <c r="C224" s="1"/>
      <c r="D224" s="2"/>
      <c r="E224" s="2"/>
      <c r="F224" s="2"/>
      <c r="G224" s="2"/>
      <c r="H224" s="2"/>
      <c r="I224" s="2"/>
      <c r="J224" s="2"/>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row>
    <row r="225" spans="1:93" x14ac:dyDescent="0.35">
      <c r="A225" s="1"/>
      <c r="B225" s="1"/>
      <c r="C225" s="1"/>
      <c r="D225" s="2"/>
      <c r="E225" s="2"/>
      <c r="F225" s="2"/>
      <c r="G225" s="2"/>
      <c r="H225" s="2"/>
      <c r="I225" s="2"/>
      <c r="J225" s="2"/>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row>
    <row r="226" spans="1:93" x14ac:dyDescent="0.35">
      <c r="A226" s="1"/>
      <c r="B226" s="1"/>
      <c r="C226" s="1"/>
      <c r="D226" s="2"/>
      <c r="E226" s="2"/>
      <c r="F226" s="2"/>
      <c r="G226" s="2"/>
      <c r="H226" s="2"/>
      <c r="I226" s="2"/>
      <c r="J226" s="2"/>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row>
    <row r="227" spans="1:93" x14ac:dyDescent="0.35">
      <c r="A227" s="1"/>
      <c r="B227" s="1"/>
      <c r="C227" s="1"/>
      <c r="D227" s="2"/>
      <c r="E227" s="2"/>
      <c r="F227" s="2"/>
      <c r="G227" s="2"/>
      <c r="H227" s="2"/>
      <c r="I227" s="2"/>
      <c r="J227" s="2"/>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row>
    <row r="228" spans="1:93" x14ac:dyDescent="0.35">
      <c r="A228" s="1"/>
      <c r="B228" s="1"/>
      <c r="C228" s="1"/>
      <c r="D228" s="2"/>
      <c r="E228" s="2"/>
      <c r="F228" s="2"/>
      <c r="G228" s="2"/>
      <c r="H228" s="2"/>
      <c r="I228" s="2"/>
      <c r="J228" s="2"/>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row>
    <row r="229" spans="1:93" x14ac:dyDescent="0.35">
      <c r="A229" s="1"/>
      <c r="B229" s="1"/>
      <c r="C229" s="1"/>
      <c r="D229" s="2"/>
      <c r="E229" s="2"/>
      <c r="F229" s="2"/>
      <c r="G229" s="2"/>
      <c r="H229" s="2"/>
      <c r="I229" s="2"/>
      <c r="J229" s="2"/>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row>
    <row r="230" spans="1:93" x14ac:dyDescent="0.35">
      <c r="A230" s="1"/>
      <c r="B230" s="1"/>
      <c r="C230" s="1"/>
      <c r="D230" s="2"/>
      <c r="E230" s="2"/>
      <c r="F230" s="2"/>
      <c r="G230" s="2"/>
      <c r="H230" s="2"/>
      <c r="I230" s="2"/>
      <c r="J230" s="2"/>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row>
    <row r="231" spans="1:93" x14ac:dyDescent="0.35">
      <c r="A231" s="1"/>
      <c r="B231" s="1"/>
      <c r="C231" s="1"/>
      <c r="D231" s="2"/>
      <c r="E231" s="2"/>
      <c r="F231" s="2"/>
      <c r="G231" s="2"/>
      <c r="H231" s="2"/>
      <c r="I231" s="2"/>
      <c r="J231" s="2"/>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row>
    <row r="232" spans="1:93" x14ac:dyDescent="0.35">
      <c r="A232" s="1"/>
      <c r="B232" s="1"/>
      <c r="C232" s="1"/>
      <c r="D232" s="2"/>
      <c r="E232" s="2"/>
      <c r="F232" s="2"/>
      <c r="G232" s="2"/>
      <c r="H232" s="2"/>
      <c r="I232" s="2"/>
      <c r="J232" s="2"/>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row>
    <row r="233" spans="1:93" x14ac:dyDescent="0.35">
      <c r="A233" s="1"/>
      <c r="B233" s="1"/>
      <c r="C233" s="1"/>
      <c r="D233" s="2"/>
      <c r="E233" s="2"/>
      <c r="F233" s="2"/>
      <c r="G233" s="2"/>
      <c r="H233" s="2"/>
      <c r="I233" s="2"/>
      <c r="J233" s="2"/>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row>
    <row r="234" spans="1:93" x14ac:dyDescent="0.35">
      <c r="A234" s="1"/>
      <c r="B234" s="1"/>
      <c r="C234" s="1"/>
      <c r="D234" s="2"/>
      <c r="E234" s="2"/>
      <c r="F234" s="2"/>
      <c r="G234" s="2"/>
      <c r="H234" s="2"/>
      <c r="I234" s="2"/>
      <c r="J234" s="2"/>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row>
    <row r="235" spans="1:93" x14ac:dyDescent="0.35">
      <c r="A235" s="1"/>
      <c r="B235" s="1"/>
      <c r="C235" s="1"/>
      <c r="D235" s="2"/>
      <c r="E235" s="2"/>
      <c r="F235" s="2"/>
      <c r="G235" s="2"/>
      <c r="H235" s="2"/>
      <c r="I235" s="2"/>
      <c r="J235" s="2"/>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row>
    <row r="236" spans="1:93" x14ac:dyDescent="0.35">
      <c r="A236" s="1"/>
      <c r="B236" s="1"/>
      <c r="C236" s="1"/>
      <c r="D236" s="2"/>
      <c r="E236" s="2"/>
      <c r="F236" s="2"/>
      <c r="G236" s="2"/>
      <c r="H236" s="2"/>
      <c r="I236" s="2"/>
      <c r="J236" s="2"/>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row>
    <row r="237" spans="1:93" x14ac:dyDescent="0.35">
      <c r="A237" s="1"/>
      <c r="B237" s="1"/>
      <c r="C237" s="1"/>
      <c r="D237" s="2"/>
      <c r="E237" s="2"/>
      <c r="F237" s="2"/>
      <c r="G237" s="2"/>
      <c r="H237" s="2"/>
      <c r="I237" s="2"/>
      <c r="J237" s="2"/>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row>
    <row r="238" spans="1:93" x14ac:dyDescent="0.35">
      <c r="A238" s="1"/>
      <c r="B238" s="1"/>
      <c r="C238" s="1"/>
      <c r="D238" s="2"/>
      <c r="E238" s="2"/>
      <c r="F238" s="2"/>
      <c r="G238" s="2"/>
      <c r="H238" s="2"/>
      <c r="I238" s="2"/>
      <c r="J238" s="2"/>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row>
    <row r="239" spans="1:93" x14ac:dyDescent="0.35">
      <c r="A239" s="1"/>
      <c r="B239" s="1"/>
      <c r="C239" s="1"/>
      <c r="D239" s="2"/>
      <c r="E239" s="2"/>
      <c r="F239" s="2"/>
      <c r="G239" s="2"/>
      <c r="H239" s="2"/>
      <c r="I239" s="2"/>
      <c r="J239" s="2"/>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row>
    <row r="240" spans="1:93" x14ac:dyDescent="0.35">
      <c r="A240" s="1"/>
      <c r="B240" s="1"/>
      <c r="C240" s="1"/>
      <c r="D240" s="2"/>
      <c r="E240" s="2"/>
      <c r="F240" s="2"/>
      <c r="G240" s="2"/>
      <c r="H240" s="2"/>
      <c r="I240" s="2"/>
      <c r="J240" s="2"/>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row>
    <row r="241" spans="1:93" x14ac:dyDescent="0.35">
      <c r="A241" s="1"/>
      <c r="B241" s="1"/>
      <c r="C241" s="1"/>
      <c r="D241" s="2"/>
      <c r="E241" s="2"/>
      <c r="F241" s="2"/>
      <c r="G241" s="2"/>
      <c r="H241" s="2"/>
      <c r="I241" s="2"/>
      <c r="J241" s="2"/>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row>
    <row r="242" spans="1:93" x14ac:dyDescent="0.35">
      <c r="A242" s="1"/>
      <c r="B242" s="1"/>
      <c r="C242" s="1"/>
      <c r="D242" s="2"/>
      <c r="E242" s="2"/>
      <c r="F242" s="2"/>
      <c r="G242" s="2"/>
      <c r="H242" s="2"/>
      <c r="I242" s="2"/>
      <c r="J242" s="2"/>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row>
    <row r="243" spans="1:93" x14ac:dyDescent="0.35">
      <c r="A243" s="1"/>
      <c r="B243" s="1"/>
      <c r="C243" s="1"/>
      <c r="D243" s="2"/>
      <c r="E243" s="2"/>
      <c r="F243" s="2"/>
      <c r="G243" s="2"/>
      <c r="H243" s="2"/>
      <c r="I243" s="2"/>
      <c r="J243" s="2"/>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row>
    <row r="244" spans="1:93" x14ac:dyDescent="0.35">
      <c r="A244" s="1"/>
      <c r="B244" s="1"/>
      <c r="C244" s="1"/>
      <c r="D244" s="2"/>
      <c r="E244" s="2"/>
      <c r="F244" s="2"/>
      <c r="G244" s="2"/>
      <c r="H244" s="2"/>
      <c r="I244" s="2"/>
      <c r="J244" s="2"/>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row>
    <row r="245" spans="1:93" x14ac:dyDescent="0.35">
      <c r="A245" s="1"/>
      <c r="B245" s="1"/>
      <c r="C245" s="1"/>
      <c r="D245" s="2"/>
      <c r="E245" s="2"/>
      <c r="F245" s="2"/>
      <c r="G245" s="2"/>
      <c r="H245" s="2"/>
      <c r="I245" s="2"/>
      <c r="J245" s="2"/>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row>
    <row r="246" spans="1:93" x14ac:dyDescent="0.35">
      <c r="A246" s="1"/>
      <c r="B246" s="1"/>
      <c r="C246" s="1"/>
      <c r="D246" s="2"/>
      <c r="E246" s="2"/>
      <c r="F246" s="2"/>
      <c r="G246" s="2"/>
      <c r="H246" s="2"/>
      <c r="I246" s="2"/>
      <c r="J246" s="2"/>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row>
    <row r="247" spans="1:93" x14ac:dyDescent="0.35">
      <c r="A247" s="1"/>
      <c r="B247" s="1"/>
      <c r="C247" s="1"/>
      <c r="D247" s="2"/>
      <c r="E247" s="2"/>
      <c r="F247" s="2"/>
      <c r="G247" s="2"/>
      <c r="H247" s="2"/>
      <c r="I247" s="2"/>
      <c r="J247" s="2"/>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row>
    <row r="248" spans="1:93" x14ac:dyDescent="0.35">
      <c r="A248" s="1"/>
      <c r="B248" s="1"/>
      <c r="C248" s="1"/>
      <c r="D248" s="2"/>
      <c r="E248" s="2"/>
      <c r="F248" s="2"/>
      <c r="G248" s="2"/>
      <c r="H248" s="2"/>
      <c r="I248" s="2"/>
      <c r="J248" s="2"/>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row>
    <row r="249" spans="1:93" x14ac:dyDescent="0.35">
      <c r="A249" s="1"/>
      <c r="B249" s="1"/>
      <c r="C249" s="1"/>
      <c r="D249" s="2"/>
      <c r="E249" s="2"/>
      <c r="F249" s="2"/>
      <c r="G249" s="2"/>
      <c r="H249" s="2"/>
      <c r="I249" s="2"/>
      <c r="J249" s="2"/>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row>
    <row r="250" spans="1:93" x14ac:dyDescent="0.35">
      <c r="A250" s="1"/>
      <c r="B250" s="1"/>
      <c r="C250" s="1"/>
      <c r="D250" s="2"/>
      <c r="E250" s="2"/>
      <c r="F250" s="2"/>
      <c r="G250" s="2"/>
      <c r="H250" s="2"/>
      <c r="I250" s="2"/>
      <c r="J250" s="2"/>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row>
    <row r="251" spans="1:93" x14ac:dyDescent="0.35">
      <c r="A251" s="1"/>
      <c r="B251" s="1"/>
      <c r="C251" s="1"/>
      <c r="D251" s="2"/>
      <c r="E251" s="2"/>
      <c r="F251" s="2"/>
      <c r="G251" s="2"/>
      <c r="H251" s="2"/>
      <c r="I251" s="2"/>
      <c r="J251" s="2"/>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row>
    <row r="252" spans="1:93" x14ac:dyDescent="0.35">
      <c r="A252" s="1"/>
      <c r="B252" s="1"/>
      <c r="C252" s="1"/>
      <c r="D252" s="2"/>
      <c r="E252" s="2"/>
      <c r="F252" s="2"/>
      <c r="G252" s="2"/>
      <c r="H252" s="2"/>
      <c r="I252" s="2"/>
      <c r="J252" s="2"/>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row>
    <row r="253" spans="1:93" x14ac:dyDescent="0.35">
      <c r="A253" s="1"/>
      <c r="B253" s="1"/>
      <c r="C253" s="1"/>
      <c r="D253" s="2"/>
      <c r="E253" s="2"/>
      <c r="F253" s="2"/>
      <c r="G253" s="2"/>
      <c r="H253" s="2"/>
      <c r="I253" s="2"/>
      <c r="J253" s="2"/>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row>
    <row r="254" spans="1:93" x14ac:dyDescent="0.35">
      <c r="A254" s="1"/>
      <c r="B254" s="1"/>
      <c r="C254" s="1"/>
      <c r="D254" s="2"/>
      <c r="E254" s="2"/>
      <c r="F254" s="2"/>
      <c r="G254" s="2"/>
      <c r="H254" s="2"/>
      <c r="I254" s="2"/>
      <c r="J254" s="2"/>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row>
    <row r="255" spans="1:93" x14ac:dyDescent="0.35">
      <c r="A255" s="1"/>
      <c r="B255" s="1"/>
      <c r="C255" s="1"/>
      <c r="D255" s="2"/>
      <c r="E255" s="2"/>
      <c r="F255" s="2"/>
      <c r="G255" s="2"/>
      <c r="H255" s="2"/>
      <c r="I255" s="2"/>
      <c r="J255" s="2"/>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row>
    <row r="256" spans="1:93" x14ac:dyDescent="0.35">
      <c r="A256" s="1"/>
      <c r="B256" s="1"/>
      <c r="C256" s="1"/>
      <c r="D256" s="2"/>
      <c r="E256" s="2"/>
      <c r="F256" s="2"/>
      <c r="G256" s="2"/>
      <c r="H256" s="2"/>
      <c r="I256" s="2"/>
      <c r="J256" s="2"/>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row>
    <row r="257" spans="1:93" x14ac:dyDescent="0.35">
      <c r="A257" s="1"/>
      <c r="B257" s="1"/>
      <c r="C257" s="1"/>
      <c r="D257" s="2"/>
      <c r="E257" s="2"/>
      <c r="F257" s="2"/>
      <c r="G257" s="2"/>
      <c r="H257" s="2"/>
      <c r="I257" s="2"/>
      <c r="J257" s="2"/>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row>
    <row r="258" spans="1:93" x14ac:dyDescent="0.35">
      <c r="A258" s="1"/>
      <c r="B258" s="1"/>
      <c r="C258" s="1"/>
      <c r="D258" s="2"/>
      <c r="E258" s="2"/>
      <c r="F258" s="2"/>
      <c r="G258" s="2"/>
      <c r="H258" s="2"/>
      <c r="I258" s="2"/>
      <c r="J258" s="2"/>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row>
    <row r="259" spans="1:93" x14ac:dyDescent="0.35">
      <c r="A259" s="1"/>
      <c r="B259" s="1"/>
      <c r="C259" s="1"/>
      <c r="D259" s="2"/>
      <c r="E259" s="2"/>
      <c r="F259" s="2"/>
      <c r="G259" s="2"/>
      <c r="H259" s="2"/>
      <c r="I259" s="2"/>
      <c r="J259" s="2"/>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row>
    <row r="260" spans="1:93" x14ac:dyDescent="0.35">
      <c r="A260" s="1"/>
      <c r="B260" s="1"/>
      <c r="C260" s="1"/>
      <c r="D260" s="2"/>
      <c r="E260" s="2"/>
      <c r="F260" s="2"/>
      <c r="G260" s="2"/>
      <c r="H260" s="2"/>
      <c r="I260" s="2"/>
      <c r="J260" s="2"/>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row>
    <row r="261" spans="1:93" x14ac:dyDescent="0.35">
      <c r="A261" s="1"/>
      <c r="B261" s="1"/>
      <c r="C261" s="1"/>
      <c r="D261" s="2"/>
      <c r="E261" s="2"/>
      <c r="F261" s="2"/>
      <c r="G261" s="2"/>
      <c r="H261" s="2"/>
      <c r="I261" s="2"/>
      <c r="J261" s="2"/>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row>
    <row r="262" spans="1:93" x14ac:dyDescent="0.35">
      <c r="A262" s="1"/>
      <c r="B262" s="1"/>
      <c r="C262" s="1"/>
      <c r="D262" s="2"/>
      <c r="E262" s="2"/>
      <c r="F262" s="2"/>
      <c r="G262" s="2"/>
      <c r="H262" s="2"/>
      <c r="I262" s="2"/>
      <c r="J262" s="2"/>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row>
    <row r="263" spans="1:93" x14ac:dyDescent="0.35">
      <c r="A263" s="1"/>
      <c r="B263" s="1"/>
      <c r="C263" s="1"/>
      <c r="D263" s="2"/>
      <c r="E263" s="2"/>
      <c r="F263" s="2"/>
      <c r="G263" s="2"/>
      <c r="H263" s="2"/>
      <c r="I263" s="2"/>
      <c r="J263" s="2"/>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row>
    <row r="264" spans="1:93" x14ac:dyDescent="0.35">
      <c r="A264" s="1"/>
      <c r="B264" s="1"/>
      <c r="C264" s="1"/>
      <c r="D264" s="2"/>
      <c r="E264" s="2"/>
      <c r="F264" s="2"/>
      <c r="G264" s="2"/>
      <c r="H264" s="2"/>
      <c r="I264" s="2"/>
      <c r="J264" s="2"/>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row>
    <row r="265" spans="1:93" x14ac:dyDescent="0.35">
      <c r="A265" s="1"/>
      <c r="B265" s="1"/>
      <c r="C265" s="1"/>
      <c r="D265" s="2"/>
      <c r="E265" s="2"/>
      <c r="F265" s="2"/>
      <c r="G265" s="2"/>
      <c r="H265" s="2"/>
      <c r="I265" s="2"/>
      <c r="J265" s="2"/>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row>
    <row r="266" spans="1:93" x14ac:dyDescent="0.35">
      <c r="A266" s="1"/>
      <c r="B266" s="1"/>
      <c r="C266" s="1"/>
      <c r="D266" s="2"/>
      <c r="E266" s="2"/>
      <c r="F266" s="2"/>
      <c r="G266" s="2"/>
      <c r="H266" s="2"/>
      <c r="I266" s="2"/>
      <c r="J266" s="2"/>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row>
    <row r="267" spans="1:93" x14ac:dyDescent="0.35">
      <c r="A267" s="1"/>
      <c r="B267" s="1"/>
      <c r="C267" s="1"/>
      <c r="D267" s="2"/>
      <c r="E267" s="2"/>
      <c r="F267" s="2"/>
      <c r="G267" s="2"/>
      <c r="H267" s="2"/>
      <c r="I267" s="2"/>
      <c r="J267" s="2"/>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row>
    <row r="268" spans="1:93" x14ac:dyDescent="0.35">
      <c r="A268" s="1"/>
      <c r="B268" s="1"/>
      <c r="C268" s="1"/>
      <c r="D268" s="2"/>
      <c r="E268" s="2"/>
      <c r="F268" s="2"/>
      <c r="G268" s="2"/>
      <c r="H268" s="2"/>
      <c r="I268" s="2"/>
      <c r="J268" s="2"/>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row>
    <row r="269" spans="1:93" x14ac:dyDescent="0.35">
      <c r="A269" s="1"/>
      <c r="B269" s="1"/>
      <c r="C269" s="1"/>
      <c r="D269" s="2"/>
      <c r="E269" s="2"/>
      <c r="F269" s="2"/>
      <c r="G269" s="2"/>
      <c r="H269" s="2"/>
      <c r="I269" s="2"/>
      <c r="J269" s="2"/>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row>
    <row r="270" spans="1:93" x14ac:dyDescent="0.35">
      <c r="A270" s="1"/>
      <c r="B270" s="1"/>
      <c r="C270" s="1"/>
      <c r="D270" s="2"/>
      <c r="E270" s="2"/>
      <c r="F270" s="2"/>
      <c r="G270" s="2"/>
      <c r="H270" s="2"/>
      <c r="I270" s="2"/>
      <c r="J270" s="2"/>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row>
    <row r="271" spans="1:93" x14ac:dyDescent="0.35">
      <c r="A271" s="1"/>
      <c r="B271" s="1"/>
      <c r="C271" s="1"/>
      <c r="D271" s="2"/>
      <c r="E271" s="2"/>
      <c r="F271" s="2"/>
      <c r="G271" s="2"/>
      <c r="H271" s="2"/>
      <c r="I271" s="2"/>
      <c r="J271" s="2"/>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row>
    <row r="272" spans="1:93" x14ac:dyDescent="0.35">
      <c r="A272" s="1"/>
      <c r="B272" s="1"/>
      <c r="C272" s="1"/>
      <c r="D272" s="2"/>
      <c r="E272" s="2"/>
      <c r="F272" s="2"/>
      <c r="G272" s="2"/>
      <c r="H272" s="2"/>
      <c r="I272" s="2"/>
      <c r="J272" s="2"/>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row>
    <row r="273" spans="1:93" x14ac:dyDescent="0.35">
      <c r="A273" s="1"/>
      <c r="B273" s="1"/>
      <c r="C273" s="1"/>
      <c r="D273" s="2"/>
      <c r="E273" s="2"/>
      <c r="F273" s="2"/>
      <c r="G273" s="2"/>
      <c r="H273" s="2"/>
      <c r="I273" s="2"/>
      <c r="J273" s="2"/>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row>
    <row r="274" spans="1:93" x14ac:dyDescent="0.35">
      <c r="A274" s="1"/>
      <c r="B274" s="1"/>
      <c r="C274" s="1"/>
      <c r="D274" s="2"/>
      <c r="E274" s="2"/>
      <c r="F274" s="2"/>
      <c r="G274" s="2"/>
      <c r="H274" s="2"/>
      <c r="I274" s="2"/>
      <c r="J274" s="2"/>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row>
    <row r="275" spans="1:93" x14ac:dyDescent="0.35">
      <c r="A275" s="1"/>
      <c r="B275" s="1"/>
      <c r="C275" s="1"/>
      <c r="D275" s="2"/>
      <c r="E275" s="2"/>
      <c r="F275" s="2"/>
      <c r="G275" s="2"/>
      <c r="H275" s="2"/>
      <c r="I275" s="2"/>
      <c r="J275" s="2"/>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row>
    <row r="276" spans="1:93" x14ac:dyDescent="0.35">
      <c r="A276" s="1"/>
      <c r="B276" s="1"/>
      <c r="C276" s="1"/>
      <c r="D276" s="2"/>
      <c r="E276" s="2"/>
      <c r="F276" s="2"/>
      <c r="G276" s="2"/>
      <c r="H276" s="2"/>
      <c r="I276" s="2"/>
      <c r="J276" s="2"/>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row>
    <row r="277" spans="1:93" x14ac:dyDescent="0.35">
      <c r="A277" s="1"/>
      <c r="B277" s="1"/>
      <c r="C277" s="1"/>
      <c r="D277" s="2"/>
      <c r="E277" s="2"/>
      <c r="F277" s="2"/>
      <c r="G277" s="2"/>
      <c r="H277" s="2"/>
      <c r="I277" s="2"/>
      <c r="J277" s="2"/>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row>
    <row r="278" spans="1:93" x14ac:dyDescent="0.35">
      <c r="A278" s="1"/>
      <c r="B278" s="1"/>
      <c r="C278" s="1"/>
      <c r="D278" s="2"/>
      <c r="E278" s="2"/>
      <c r="F278" s="2"/>
      <c r="G278" s="2"/>
      <c r="H278" s="2"/>
      <c r="I278" s="2"/>
      <c r="J278" s="2"/>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row>
    <row r="279" spans="1:93" x14ac:dyDescent="0.35">
      <c r="A279" s="1"/>
      <c r="B279" s="1"/>
      <c r="C279" s="1"/>
      <c r="D279" s="2"/>
      <c r="E279" s="2"/>
      <c r="F279" s="2"/>
      <c r="G279" s="2"/>
      <c r="H279" s="2"/>
      <c r="I279" s="2"/>
      <c r="J279" s="2"/>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row>
    <row r="280" spans="1:93" x14ac:dyDescent="0.35">
      <c r="A280" s="1"/>
      <c r="B280" s="1"/>
      <c r="C280" s="1"/>
      <c r="D280" s="2"/>
      <c r="E280" s="2"/>
      <c r="F280" s="2"/>
      <c r="G280" s="2"/>
      <c r="H280" s="2"/>
      <c r="I280" s="2"/>
      <c r="J280" s="2"/>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row>
    <row r="281" spans="1:93" x14ac:dyDescent="0.35">
      <c r="A281" s="1"/>
      <c r="B281" s="1"/>
      <c r="C281" s="1"/>
      <c r="D281" s="2"/>
      <c r="E281" s="2"/>
      <c r="F281" s="2"/>
      <c r="G281" s="2"/>
      <c r="H281" s="2"/>
      <c r="I281" s="2"/>
      <c r="J281" s="2"/>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row>
    <row r="282" spans="1:93" x14ac:dyDescent="0.35">
      <c r="A282" s="1"/>
      <c r="B282" s="1"/>
      <c r="C282" s="1"/>
      <c r="D282" s="2"/>
      <c r="E282" s="2"/>
      <c r="F282" s="2"/>
      <c r="G282" s="2"/>
      <c r="H282" s="2"/>
      <c r="I282" s="2"/>
      <c r="J282" s="2"/>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row>
    <row r="283" spans="1:93" x14ac:dyDescent="0.35">
      <c r="A283" s="1"/>
      <c r="B283" s="1"/>
      <c r="C283" s="1"/>
      <c r="D283" s="2"/>
      <c r="E283" s="2"/>
      <c r="F283" s="2"/>
      <c r="G283" s="2"/>
      <c r="H283" s="2"/>
      <c r="I283" s="2"/>
      <c r="J283" s="2"/>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row>
    <row r="284" spans="1:93" x14ac:dyDescent="0.35">
      <c r="A284" s="1"/>
      <c r="B284" s="1"/>
      <c r="C284" s="1"/>
      <c r="D284" s="2"/>
      <c r="E284" s="2"/>
      <c r="F284" s="2"/>
      <c r="G284" s="2"/>
      <c r="H284" s="2"/>
      <c r="I284" s="2"/>
      <c r="J284" s="2"/>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row>
    <row r="285" spans="1:93" x14ac:dyDescent="0.35">
      <c r="A285" s="1"/>
      <c r="B285" s="1"/>
      <c r="C285" s="1"/>
      <c r="D285" s="2"/>
      <c r="E285" s="2"/>
      <c r="F285" s="2"/>
      <c r="G285" s="2"/>
      <c r="H285" s="2"/>
      <c r="I285" s="2"/>
      <c r="J285" s="2"/>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row>
    <row r="286" spans="1:93" x14ac:dyDescent="0.35">
      <c r="B286" s="1"/>
      <c r="C286" s="1"/>
      <c r="D286" s="2"/>
      <c r="E286" s="2"/>
      <c r="F286" s="2"/>
      <c r="G286" s="2"/>
      <c r="H286" s="2"/>
      <c r="I286" s="2"/>
      <c r="J286" s="2"/>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row>
    <row r="287" spans="1:93" x14ac:dyDescent="0.35">
      <c r="B287" s="1"/>
      <c r="C287" s="1"/>
      <c r="D287" s="2"/>
      <c r="E287" s="2"/>
      <c r="F287" s="2"/>
      <c r="G287" s="2"/>
      <c r="H287" s="2"/>
      <c r="I287" s="2"/>
      <c r="J287" s="2"/>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row>
    <row r="288" spans="1:93" x14ac:dyDescent="0.35">
      <c r="B288" s="1"/>
      <c r="C288" s="1"/>
      <c r="D288" s="2"/>
      <c r="E288" s="2"/>
      <c r="F288" s="2"/>
      <c r="G288" s="2"/>
      <c r="H288" s="2"/>
      <c r="I288" s="2"/>
      <c r="J288" s="2"/>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row>
    <row r="289" spans="2:93" x14ac:dyDescent="0.35">
      <c r="B289" s="1"/>
      <c r="C289" s="1"/>
      <c r="D289" s="2"/>
      <c r="E289" s="2"/>
      <c r="F289" s="2"/>
      <c r="G289" s="2"/>
      <c r="H289" s="2"/>
      <c r="I289" s="2"/>
      <c r="J289" s="2"/>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row>
    <row r="290" spans="2:93" x14ac:dyDescent="0.35">
      <c r="B290" s="1"/>
      <c r="C290" s="1"/>
      <c r="D290" s="2"/>
      <c r="E290" s="2"/>
      <c r="F290" s="2"/>
      <c r="G290" s="2"/>
      <c r="H290" s="2"/>
      <c r="I290" s="2"/>
      <c r="J290" s="2"/>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row>
    <row r="291" spans="2:93" x14ac:dyDescent="0.35">
      <c r="B291" s="1"/>
      <c r="C291" s="1"/>
      <c r="D291" s="2"/>
      <c r="E291" s="2"/>
      <c r="F291" s="2"/>
      <c r="G291" s="2"/>
      <c r="H291" s="2"/>
      <c r="I291" s="2"/>
      <c r="J291" s="2"/>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row>
    <row r="292" spans="2:93" x14ac:dyDescent="0.35">
      <c r="B292" s="1"/>
      <c r="C292" s="1"/>
      <c r="D292" s="2"/>
      <c r="E292" s="2"/>
      <c r="F292" s="2"/>
      <c r="G292" s="2"/>
      <c r="H292" s="2"/>
      <c r="I292" s="2"/>
      <c r="J292" s="2"/>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row>
    <row r="293" spans="2:93" x14ac:dyDescent="0.35">
      <c r="B293" s="1"/>
      <c r="C293" s="1"/>
      <c r="D293" s="2"/>
      <c r="E293" s="2"/>
      <c r="F293" s="2"/>
      <c r="G293" s="2"/>
      <c r="H293" s="2"/>
      <c r="I293" s="2"/>
      <c r="J293" s="2"/>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row>
    <row r="294" spans="2:93" x14ac:dyDescent="0.35">
      <c r="B294" s="1"/>
      <c r="C294" s="1"/>
      <c r="D294" s="2"/>
      <c r="E294" s="2"/>
      <c r="F294" s="2"/>
      <c r="G294" s="2"/>
      <c r="H294" s="2"/>
      <c r="I294" s="2"/>
      <c r="J294" s="2"/>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row>
    <row r="295" spans="2:93" x14ac:dyDescent="0.35">
      <c r="B295" s="1"/>
      <c r="C295" s="1"/>
      <c r="D295" s="2"/>
      <c r="E295" s="2"/>
      <c r="F295" s="2"/>
      <c r="G295" s="2"/>
      <c r="H295" s="2"/>
      <c r="I295" s="2"/>
      <c r="J295" s="2"/>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row>
    <row r="296" spans="2:93" x14ac:dyDescent="0.35">
      <c r="B296" s="1"/>
      <c r="C296" s="1"/>
      <c r="D296" s="2"/>
      <c r="E296" s="2"/>
      <c r="F296" s="2"/>
      <c r="G296" s="2"/>
      <c r="H296" s="2"/>
      <c r="I296" s="2"/>
      <c r="J296" s="2"/>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row>
    <row r="297" spans="2:93" x14ac:dyDescent="0.35">
      <c r="B297" s="1"/>
      <c r="C297" s="1"/>
      <c r="D297" s="2"/>
      <c r="E297" s="2"/>
      <c r="F297" s="2"/>
      <c r="G297" s="2"/>
      <c r="H297" s="2"/>
      <c r="I297" s="2"/>
      <c r="J297" s="2"/>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row>
    <row r="298" spans="2:93" x14ac:dyDescent="0.35">
      <c r="B298" s="1"/>
      <c r="C298" s="1"/>
      <c r="D298" s="2"/>
      <c r="E298" s="2"/>
      <c r="F298" s="2"/>
      <c r="G298" s="2"/>
      <c r="H298" s="2"/>
      <c r="I298" s="2"/>
      <c r="J298" s="2"/>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row>
    <row r="299" spans="2:93" x14ac:dyDescent="0.35">
      <c r="B299" s="1"/>
      <c r="C299" s="1"/>
      <c r="D299" s="2"/>
      <c r="E299" s="2"/>
      <c r="F299" s="2"/>
      <c r="G299" s="2"/>
      <c r="H299" s="2"/>
      <c r="I299" s="2"/>
      <c r="J299" s="2"/>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row>
    <row r="300" spans="2:93" x14ac:dyDescent="0.35">
      <c r="B300" s="1"/>
      <c r="C300" s="1"/>
      <c r="D300" s="2"/>
      <c r="E300" s="2"/>
      <c r="F300" s="2"/>
      <c r="G300" s="2"/>
      <c r="H300" s="2"/>
      <c r="I300" s="2"/>
      <c r="J300" s="2"/>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row>
    <row r="301" spans="2:93" x14ac:dyDescent="0.35">
      <c r="B301" s="1"/>
      <c r="C301" s="1"/>
      <c r="D301" s="2"/>
      <c r="E301" s="2"/>
      <c r="F301" s="2"/>
      <c r="G301" s="2"/>
      <c r="H301" s="2"/>
      <c r="I301" s="2"/>
      <c r="J301" s="2"/>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row>
    <row r="302" spans="2:93" x14ac:dyDescent="0.35">
      <c r="B302" s="1"/>
      <c r="C302" s="1"/>
      <c r="D302" s="2"/>
      <c r="E302" s="2"/>
      <c r="F302" s="2"/>
      <c r="G302" s="2"/>
      <c r="H302" s="2"/>
      <c r="I302" s="2"/>
      <c r="J302" s="2"/>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row>
    <row r="303" spans="2:93" x14ac:dyDescent="0.35">
      <c r="B303" s="1"/>
      <c r="C303" s="1"/>
      <c r="D303" s="2"/>
      <c r="E303" s="2"/>
      <c r="F303" s="2"/>
      <c r="G303" s="2"/>
      <c r="H303" s="2"/>
      <c r="I303" s="2"/>
      <c r="J303" s="2"/>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row>
    <row r="304" spans="2:93" x14ac:dyDescent="0.35">
      <c r="B304" s="1"/>
      <c r="C304" s="1"/>
      <c r="D304" s="2"/>
      <c r="E304" s="2"/>
      <c r="F304" s="2"/>
      <c r="G304" s="2"/>
      <c r="H304" s="2"/>
      <c r="I304" s="2"/>
      <c r="J304" s="2"/>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row>
    <row r="305" spans="2:93" x14ac:dyDescent="0.35">
      <c r="B305" s="1"/>
      <c r="C305" s="1"/>
      <c r="D305" s="2"/>
      <c r="E305" s="2"/>
      <c r="F305" s="2"/>
      <c r="G305" s="2"/>
      <c r="H305" s="2"/>
      <c r="I305" s="2"/>
      <c r="J305" s="2"/>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row>
    <row r="306" spans="2:93" x14ac:dyDescent="0.35">
      <c r="B306" s="1"/>
      <c r="C306" s="1"/>
      <c r="D306" s="2"/>
      <c r="E306" s="2"/>
      <c r="F306" s="2"/>
      <c r="G306" s="2"/>
      <c r="H306" s="2"/>
      <c r="I306" s="2"/>
      <c r="J306" s="2"/>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row>
    <row r="307" spans="2:93" x14ac:dyDescent="0.35">
      <c r="B307" s="1"/>
      <c r="C307" s="1"/>
      <c r="D307" s="2"/>
      <c r="E307" s="2"/>
      <c r="F307" s="2"/>
      <c r="G307" s="2"/>
      <c r="H307" s="2"/>
      <c r="I307" s="2"/>
      <c r="J307" s="2"/>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row>
    <row r="308" spans="2:93" x14ac:dyDescent="0.35">
      <c r="B308" s="1"/>
      <c r="C308" s="1"/>
      <c r="D308" s="2"/>
      <c r="E308" s="2"/>
      <c r="F308" s="2"/>
      <c r="G308" s="2"/>
      <c r="H308" s="2"/>
      <c r="I308" s="2"/>
      <c r="J308" s="2"/>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row>
    <row r="309" spans="2:93" x14ac:dyDescent="0.35">
      <c r="B309" s="1"/>
      <c r="C309" s="1"/>
      <c r="D309" s="2"/>
      <c r="E309" s="2"/>
      <c r="F309" s="2"/>
      <c r="G309" s="2"/>
      <c r="H309" s="2"/>
      <c r="I309" s="2"/>
      <c r="J309" s="2"/>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row>
    <row r="310" spans="2:93" x14ac:dyDescent="0.35">
      <c r="B310" s="1"/>
      <c r="C310" s="1"/>
      <c r="D310" s="2"/>
      <c r="E310" s="2"/>
      <c r="F310" s="2"/>
      <c r="G310" s="2"/>
      <c r="H310" s="2"/>
      <c r="I310" s="2"/>
      <c r="J310" s="2"/>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row>
    <row r="311" spans="2:93" x14ac:dyDescent="0.35">
      <c r="B311" s="1"/>
      <c r="C311" s="1"/>
      <c r="D311" s="2"/>
      <c r="E311" s="2"/>
      <c r="F311" s="2"/>
      <c r="G311" s="2"/>
      <c r="H311" s="2"/>
      <c r="I311" s="2"/>
      <c r="J311" s="2"/>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row>
    <row r="312" spans="2:93" x14ac:dyDescent="0.35">
      <c r="B312" s="1"/>
      <c r="C312" s="1"/>
      <c r="D312" s="2"/>
      <c r="E312" s="2"/>
      <c r="F312" s="2"/>
      <c r="G312" s="2"/>
      <c r="H312" s="2"/>
      <c r="I312" s="2"/>
      <c r="J312" s="2"/>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row>
    <row r="313" spans="2:93" x14ac:dyDescent="0.35">
      <c r="B313" s="1"/>
      <c r="C313" s="1"/>
      <c r="D313" s="2"/>
      <c r="E313" s="2"/>
      <c r="F313" s="2"/>
      <c r="G313" s="2"/>
      <c r="H313" s="2"/>
      <c r="I313" s="2"/>
      <c r="J313" s="2"/>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row>
    <row r="314" spans="2:93" x14ac:dyDescent="0.35">
      <c r="B314" s="1"/>
      <c r="C314" s="1"/>
      <c r="D314" s="2"/>
      <c r="E314" s="2"/>
      <c r="F314" s="2"/>
      <c r="G314" s="2"/>
      <c r="H314" s="2"/>
      <c r="I314" s="2"/>
      <c r="J314" s="2"/>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row>
    <row r="315" spans="2:93" x14ac:dyDescent="0.35">
      <c r="B315" s="1"/>
      <c r="C315" s="1"/>
      <c r="D315" s="2"/>
      <c r="E315" s="2"/>
      <c r="F315" s="2"/>
      <c r="G315" s="2"/>
      <c r="H315" s="2"/>
      <c r="I315" s="2"/>
      <c r="J315" s="2"/>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row>
    <row r="316" spans="2:93" x14ac:dyDescent="0.35">
      <c r="B316" s="1"/>
      <c r="C316" s="1"/>
      <c r="D316" s="2"/>
      <c r="E316" s="2"/>
      <c r="F316" s="2"/>
      <c r="G316" s="2"/>
      <c r="H316" s="2"/>
      <c r="I316" s="2"/>
      <c r="J316" s="2"/>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row>
    <row r="317" spans="2:93" x14ac:dyDescent="0.35">
      <c r="B317" s="1"/>
      <c r="C317" s="1"/>
      <c r="D317" s="2"/>
      <c r="E317" s="2"/>
      <c r="F317" s="2"/>
      <c r="G317" s="2"/>
      <c r="H317" s="2"/>
      <c r="I317" s="2"/>
      <c r="J317" s="2"/>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row>
    <row r="318" spans="2:93" x14ac:dyDescent="0.35">
      <c r="B318" s="1"/>
      <c r="C318" s="1"/>
      <c r="D318" s="2"/>
      <c r="E318" s="2"/>
      <c r="F318" s="2"/>
      <c r="G318" s="2"/>
      <c r="H318" s="2"/>
      <c r="I318" s="2"/>
      <c r="J318" s="2"/>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row>
    <row r="319" spans="2:93" x14ac:dyDescent="0.35">
      <c r="B319" s="1"/>
      <c r="C319" s="1"/>
      <c r="D319" s="2"/>
      <c r="E319" s="2"/>
      <c r="F319" s="2"/>
      <c r="G319" s="2"/>
      <c r="H319" s="2"/>
      <c r="I319" s="2"/>
      <c r="J319" s="2"/>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row>
    <row r="320" spans="2:93" x14ac:dyDescent="0.35">
      <c r="B320" s="1"/>
      <c r="C320" s="1"/>
      <c r="D320" s="2"/>
      <c r="E320" s="2"/>
      <c r="F320" s="2"/>
      <c r="G320" s="2"/>
      <c r="H320" s="2"/>
      <c r="I320" s="2"/>
      <c r="J320" s="2"/>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row>
    <row r="321" spans="2:93" x14ac:dyDescent="0.35">
      <c r="B321" s="1"/>
      <c r="C321" s="1"/>
      <c r="D321" s="2"/>
      <c r="E321" s="2"/>
      <c r="F321" s="2"/>
      <c r="G321" s="2"/>
      <c r="H321" s="2"/>
      <c r="I321" s="2"/>
      <c r="J321" s="2"/>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row>
    <row r="322" spans="2:93" x14ac:dyDescent="0.35">
      <c r="B322" s="1"/>
      <c r="C322" s="1"/>
      <c r="D322" s="2"/>
      <c r="E322" s="2"/>
      <c r="F322" s="2"/>
      <c r="G322" s="2"/>
      <c r="H322" s="2"/>
      <c r="I322" s="2"/>
      <c r="J322" s="2"/>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row>
    <row r="323" spans="2:93" x14ac:dyDescent="0.35">
      <c r="B323" s="1"/>
      <c r="C323" s="1"/>
      <c r="D323" s="2"/>
      <c r="E323" s="2"/>
      <c r="F323" s="2"/>
      <c r="G323" s="2"/>
      <c r="H323" s="2"/>
      <c r="I323" s="2"/>
      <c r="J323" s="2"/>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row>
    <row r="324" spans="2:93" x14ac:dyDescent="0.35">
      <c r="B324" s="1"/>
      <c r="C324" s="1"/>
      <c r="D324" s="2"/>
      <c r="E324" s="2"/>
      <c r="F324" s="2"/>
      <c r="G324" s="2"/>
      <c r="H324" s="2"/>
      <c r="I324" s="2"/>
      <c r="J324" s="2"/>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row>
    <row r="325" spans="2:93" x14ac:dyDescent="0.35">
      <c r="B325" s="1"/>
      <c r="C325" s="1"/>
      <c r="D325" s="2"/>
      <c r="E325" s="2"/>
      <c r="F325" s="2"/>
      <c r="G325" s="2"/>
      <c r="H325" s="2"/>
      <c r="I325" s="2"/>
      <c r="J325" s="2"/>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row>
    <row r="326" spans="2:93" x14ac:dyDescent="0.35">
      <c r="B326" s="1"/>
      <c r="C326" s="1"/>
      <c r="D326" s="2"/>
      <c r="E326" s="2"/>
      <c r="F326" s="2"/>
      <c r="G326" s="2"/>
      <c r="H326" s="2"/>
      <c r="I326" s="2"/>
      <c r="J326" s="2"/>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row>
    <row r="327" spans="2:93" x14ac:dyDescent="0.35">
      <c r="B327" s="1"/>
      <c r="C327" s="1"/>
      <c r="D327" s="2"/>
      <c r="E327" s="2"/>
      <c r="F327" s="2"/>
      <c r="G327" s="2"/>
      <c r="H327" s="2"/>
      <c r="I327" s="2"/>
      <c r="J327" s="2"/>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row>
    <row r="328" spans="2:93" x14ac:dyDescent="0.35">
      <c r="B328" s="1"/>
      <c r="C328" s="1"/>
      <c r="D328" s="2"/>
      <c r="E328" s="2"/>
      <c r="F328" s="2"/>
      <c r="G328" s="2"/>
      <c r="H328" s="2"/>
      <c r="I328" s="2"/>
      <c r="J328" s="2"/>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row>
    <row r="329" spans="2:93" x14ac:dyDescent="0.35">
      <c r="B329" s="1"/>
      <c r="C329" s="1"/>
      <c r="D329" s="2"/>
      <c r="E329" s="2"/>
      <c r="F329" s="2"/>
      <c r="G329" s="2"/>
      <c r="H329" s="2"/>
      <c r="I329" s="2"/>
      <c r="J329" s="2"/>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row>
    <row r="330" spans="2:93" x14ac:dyDescent="0.35">
      <c r="B330" s="1"/>
      <c r="C330" s="1"/>
      <c r="D330" s="2"/>
      <c r="E330" s="2"/>
      <c r="F330" s="2"/>
      <c r="G330" s="2"/>
      <c r="H330" s="2"/>
      <c r="I330" s="2"/>
      <c r="J330" s="2"/>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row>
    <row r="331" spans="2:93" x14ac:dyDescent="0.35">
      <c r="B331" s="1"/>
      <c r="C331" s="1"/>
      <c r="D331" s="2"/>
      <c r="E331" s="2"/>
      <c r="F331" s="2"/>
      <c r="G331" s="2"/>
      <c r="H331" s="2"/>
      <c r="I331" s="2"/>
      <c r="J331" s="2"/>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row>
    <row r="332" spans="2:93" x14ac:dyDescent="0.35">
      <c r="B332" s="1"/>
      <c r="C332" s="1"/>
      <c r="D332" s="2"/>
      <c r="E332" s="2"/>
      <c r="F332" s="2"/>
      <c r="G332" s="2"/>
      <c r="H332" s="2"/>
      <c r="I332" s="2"/>
      <c r="J332" s="2"/>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row>
    <row r="333" spans="2:93" x14ac:dyDescent="0.35">
      <c r="B333" s="1"/>
      <c r="C333" s="1"/>
      <c r="D333" s="2"/>
      <c r="E333" s="2"/>
      <c r="F333" s="2"/>
      <c r="G333" s="2"/>
      <c r="H333" s="2"/>
      <c r="I333" s="2"/>
      <c r="J333" s="2"/>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row>
    <row r="334" spans="2:93" x14ac:dyDescent="0.35">
      <c r="B334" s="1"/>
      <c r="C334" s="1"/>
      <c r="D334" s="2"/>
      <c r="E334" s="2"/>
      <c r="F334" s="2"/>
      <c r="G334" s="2"/>
      <c r="H334" s="2"/>
      <c r="I334" s="2"/>
      <c r="J334" s="2"/>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row>
    <row r="335" spans="2:93" x14ac:dyDescent="0.35">
      <c r="B335" s="1"/>
      <c r="C335" s="1"/>
      <c r="D335" s="2"/>
      <c r="E335" s="2"/>
      <c r="F335" s="2"/>
      <c r="G335" s="2"/>
      <c r="H335" s="2"/>
      <c r="I335" s="2"/>
      <c r="J335" s="2"/>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row>
    <row r="336" spans="2:93" x14ac:dyDescent="0.35">
      <c r="B336" s="1"/>
      <c r="C336" s="1"/>
      <c r="D336" s="2"/>
      <c r="E336" s="2"/>
      <c r="F336" s="2"/>
      <c r="G336" s="2"/>
      <c r="H336" s="2"/>
      <c r="I336" s="2"/>
      <c r="J336" s="2"/>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row>
    <row r="337" spans="2:93" x14ac:dyDescent="0.35">
      <c r="B337" s="1"/>
      <c r="C337" s="1"/>
      <c r="D337" s="2"/>
      <c r="E337" s="2"/>
      <c r="F337" s="2"/>
      <c r="G337" s="2"/>
      <c r="H337" s="2"/>
      <c r="I337" s="2"/>
      <c r="J337" s="2"/>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row>
    <row r="338" spans="2:93" x14ac:dyDescent="0.35">
      <c r="B338" s="1"/>
      <c r="C338" s="1"/>
      <c r="D338" s="2"/>
      <c r="E338" s="2"/>
      <c r="F338" s="2"/>
      <c r="G338" s="2"/>
      <c r="H338" s="2"/>
      <c r="I338" s="2"/>
      <c r="J338" s="2"/>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row>
    <row r="339" spans="2:93" x14ac:dyDescent="0.35">
      <c r="B339" s="1"/>
      <c r="C339" s="1"/>
      <c r="D339" s="2"/>
      <c r="E339" s="2"/>
      <c r="F339" s="2"/>
      <c r="G339" s="2"/>
      <c r="H339" s="2"/>
      <c r="I339" s="2"/>
      <c r="J339" s="2"/>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row>
    <row r="340" spans="2:93" x14ac:dyDescent="0.35">
      <c r="B340" s="1"/>
      <c r="C340" s="1"/>
      <c r="D340" s="2"/>
      <c r="E340" s="2"/>
      <c r="F340" s="2"/>
      <c r="G340" s="2"/>
      <c r="H340" s="2"/>
      <c r="I340" s="2"/>
      <c r="J340" s="2"/>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row>
    <row r="341" spans="2:93" x14ac:dyDescent="0.35">
      <c r="B341" s="1"/>
      <c r="C341" s="1"/>
      <c r="D341" s="2"/>
      <c r="E341" s="2"/>
      <c r="F341" s="2"/>
      <c r="G341" s="2"/>
      <c r="H341" s="2"/>
      <c r="I341" s="2"/>
      <c r="J341" s="2"/>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row>
    <row r="342" spans="2:93" x14ac:dyDescent="0.35">
      <c r="B342" s="1"/>
      <c r="C342" s="1"/>
      <c r="D342" s="2"/>
      <c r="E342" s="2"/>
      <c r="F342" s="2"/>
      <c r="G342" s="2"/>
      <c r="H342" s="2"/>
      <c r="I342" s="2"/>
      <c r="J342" s="2"/>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row>
    <row r="343" spans="2:93" x14ac:dyDescent="0.35">
      <c r="B343" s="1"/>
      <c r="C343" s="1"/>
      <c r="D343" s="2"/>
      <c r="E343" s="2"/>
      <c r="F343" s="2"/>
      <c r="G343" s="2"/>
      <c r="H343" s="2"/>
      <c r="I343" s="2"/>
      <c r="J343" s="2"/>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row>
    <row r="344" spans="2:93" x14ac:dyDescent="0.35">
      <c r="B344" s="1"/>
      <c r="C344" s="1"/>
      <c r="D344" s="2"/>
      <c r="E344" s="2"/>
      <c r="F344" s="2"/>
      <c r="G344" s="2"/>
      <c r="H344" s="2"/>
      <c r="I344" s="2"/>
      <c r="J344" s="2"/>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row>
    <row r="345" spans="2:93" x14ac:dyDescent="0.35">
      <c r="B345" s="1"/>
      <c r="C345" s="1"/>
      <c r="D345" s="2"/>
      <c r="E345" s="2"/>
      <c r="F345" s="2"/>
      <c r="G345" s="2"/>
      <c r="H345" s="2"/>
      <c r="I345" s="2"/>
      <c r="J345" s="2"/>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row>
    <row r="346" spans="2:93" x14ac:dyDescent="0.35">
      <c r="B346" s="1"/>
      <c r="C346" s="1"/>
      <c r="D346" s="2"/>
      <c r="E346" s="2"/>
      <c r="F346" s="2"/>
      <c r="G346" s="2"/>
      <c r="H346" s="2"/>
      <c r="I346" s="2"/>
      <c r="J346" s="2"/>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row>
    <row r="347" spans="2:93" x14ac:dyDescent="0.35">
      <c r="B347" s="1"/>
      <c r="C347" s="1"/>
      <c r="D347" s="2"/>
      <c r="E347" s="2"/>
      <c r="F347" s="2"/>
      <c r="G347" s="2"/>
      <c r="H347" s="2"/>
      <c r="I347" s="2"/>
      <c r="J347" s="2"/>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row>
    <row r="348" spans="2:93" x14ac:dyDescent="0.35">
      <c r="B348" s="1"/>
      <c r="C348" s="1"/>
      <c r="D348" s="2"/>
      <c r="E348" s="2"/>
      <c r="F348" s="2"/>
      <c r="G348" s="2"/>
      <c r="H348" s="2"/>
      <c r="I348" s="2"/>
      <c r="J348" s="2"/>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row>
    <row r="349" spans="2:93" x14ac:dyDescent="0.35">
      <c r="B349" s="1"/>
      <c r="C349" s="1"/>
      <c r="D349" s="2"/>
      <c r="E349" s="2"/>
      <c r="F349" s="2"/>
      <c r="G349" s="2"/>
      <c r="H349" s="2"/>
      <c r="I349" s="2"/>
      <c r="J349" s="2"/>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row>
    <row r="350" spans="2:93" x14ac:dyDescent="0.35">
      <c r="B350" s="1"/>
      <c r="C350" s="1"/>
      <c r="D350" s="2"/>
      <c r="E350" s="2"/>
      <c r="F350" s="2"/>
      <c r="G350" s="2"/>
      <c r="H350" s="2"/>
      <c r="I350" s="2"/>
      <c r="J350" s="2"/>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row>
    <row r="351" spans="2:93" x14ac:dyDescent="0.35">
      <c r="B351" s="1"/>
      <c r="C351" s="1"/>
      <c r="D351" s="2"/>
      <c r="E351" s="2"/>
      <c r="F351" s="2"/>
      <c r="G351" s="2"/>
      <c r="H351" s="2"/>
      <c r="I351" s="2"/>
      <c r="J351" s="2"/>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row>
    <row r="352" spans="2:93" x14ac:dyDescent="0.35">
      <c r="B352" s="1"/>
      <c r="C352" s="1"/>
      <c r="D352" s="2"/>
      <c r="E352" s="2"/>
      <c r="F352" s="2"/>
      <c r="G352" s="2"/>
      <c r="H352" s="2"/>
      <c r="I352" s="2"/>
      <c r="J352" s="2"/>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row>
    <row r="353" spans="2:93" x14ac:dyDescent="0.35">
      <c r="B353" s="1"/>
      <c r="C353" s="1"/>
      <c r="D353" s="2"/>
      <c r="E353" s="2"/>
      <c r="F353" s="2"/>
      <c r="G353" s="2"/>
      <c r="H353" s="2"/>
      <c r="I353" s="2"/>
      <c r="J353" s="2"/>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row>
    <row r="354" spans="2:93" x14ac:dyDescent="0.35">
      <c r="B354" s="1"/>
      <c r="C354" s="1"/>
      <c r="D354" s="2"/>
      <c r="E354" s="2"/>
      <c r="F354" s="2"/>
      <c r="G354" s="2"/>
      <c r="H354" s="2"/>
      <c r="I354" s="2"/>
      <c r="J354" s="2"/>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row>
    <row r="355" spans="2:93" x14ac:dyDescent="0.35">
      <c r="B355" s="1"/>
      <c r="C355" s="1"/>
      <c r="D355" s="2"/>
      <c r="E355" s="2"/>
      <c r="F355" s="2"/>
      <c r="G355" s="2"/>
      <c r="H355" s="2"/>
      <c r="I355" s="2"/>
      <c r="J355" s="2"/>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row>
    <row r="356" spans="2:93" x14ac:dyDescent="0.35">
      <c r="B356" s="1"/>
      <c r="C356" s="1"/>
      <c r="D356" s="2"/>
      <c r="E356" s="2"/>
      <c r="F356" s="2"/>
      <c r="G356" s="2"/>
      <c r="H356" s="2"/>
      <c r="I356" s="2"/>
      <c r="J356" s="2"/>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row>
    <row r="357" spans="2:93" x14ac:dyDescent="0.35">
      <c r="B357" s="1"/>
      <c r="C357" s="1"/>
      <c r="D357" s="2"/>
      <c r="E357" s="2"/>
      <c r="F357" s="2"/>
      <c r="G357" s="2"/>
      <c r="H357" s="2"/>
      <c r="I357" s="2"/>
      <c r="J357" s="2"/>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row>
    <row r="358" spans="2:93" x14ac:dyDescent="0.35">
      <c r="B358" s="1"/>
      <c r="C358" s="1"/>
      <c r="D358" s="2"/>
      <c r="E358" s="2"/>
      <c r="F358" s="2"/>
      <c r="G358" s="2"/>
      <c r="H358" s="2"/>
      <c r="I358" s="2"/>
      <c r="J358" s="2"/>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row>
    <row r="359" spans="2:93" x14ac:dyDescent="0.35">
      <c r="B359" s="1"/>
      <c r="C359" s="1"/>
      <c r="D359" s="2"/>
      <c r="E359" s="2"/>
      <c r="F359" s="2"/>
      <c r="G359" s="2"/>
      <c r="H359" s="2"/>
      <c r="I359" s="2"/>
      <c r="J359" s="2"/>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row>
    <row r="360" spans="2:93" x14ac:dyDescent="0.35">
      <c r="B360" s="1"/>
      <c r="C360" s="1"/>
      <c r="D360" s="2"/>
      <c r="E360" s="2"/>
      <c r="F360" s="2"/>
      <c r="G360" s="2"/>
      <c r="H360" s="2"/>
      <c r="I360" s="2"/>
      <c r="J360" s="2"/>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row>
    <row r="361" spans="2:93" x14ac:dyDescent="0.35">
      <c r="B361" s="1"/>
      <c r="C361" s="1"/>
      <c r="D361" s="2"/>
      <c r="E361" s="2"/>
      <c r="F361" s="2"/>
      <c r="G361" s="2"/>
      <c r="H361" s="2"/>
      <c r="I361" s="2"/>
      <c r="J361" s="2"/>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row>
    <row r="362" spans="2:93" x14ac:dyDescent="0.35">
      <c r="B362" s="1"/>
      <c r="C362" s="1"/>
      <c r="D362" s="2"/>
      <c r="E362" s="2"/>
      <c r="F362" s="2"/>
      <c r="G362" s="2"/>
      <c r="H362" s="2"/>
      <c r="I362" s="2"/>
      <c r="J362" s="2"/>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row>
    <row r="363" spans="2:93" x14ac:dyDescent="0.35">
      <c r="B363" s="1"/>
      <c r="C363" s="1"/>
      <c r="D363" s="2"/>
      <c r="E363" s="2"/>
      <c r="F363" s="2"/>
      <c r="G363" s="2"/>
      <c r="H363" s="2"/>
      <c r="I363" s="2"/>
      <c r="J363" s="2"/>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row>
    <row r="364" spans="2:93" x14ac:dyDescent="0.35">
      <c r="B364" s="1"/>
      <c r="C364" s="1"/>
      <c r="D364" s="2"/>
      <c r="E364" s="2"/>
      <c r="F364" s="2"/>
      <c r="G364" s="2"/>
      <c r="H364" s="2"/>
      <c r="I364" s="2"/>
      <c r="J364" s="2"/>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row>
    <row r="365" spans="2:93" x14ac:dyDescent="0.35">
      <c r="B365" s="1"/>
      <c r="C365" s="1"/>
      <c r="D365" s="2"/>
      <c r="E365" s="2"/>
      <c r="F365" s="2"/>
      <c r="G365" s="2"/>
      <c r="H365" s="2"/>
      <c r="I365" s="2"/>
      <c r="J365" s="2"/>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row>
    <row r="366" spans="2:93" x14ac:dyDescent="0.35">
      <c r="B366" s="1"/>
      <c r="C366" s="1"/>
      <c r="D366" s="2"/>
      <c r="E366" s="2"/>
      <c r="F366" s="2"/>
      <c r="G366" s="2"/>
      <c r="H366" s="2"/>
      <c r="I366" s="2"/>
      <c r="J366" s="2"/>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row>
    <row r="367" spans="2:93" x14ac:dyDescent="0.35">
      <c r="B367" s="1"/>
      <c r="C367" s="1"/>
      <c r="D367" s="2"/>
      <c r="E367" s="2"/>
      <c r="F367" s="2"/>
      <c r="G367" s="2"/>
      <c r="H367" s="2"/>
      <c r="I367" s="2"/>
      <c r="J367" s="2"/>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row>
    <row r="368" spans="2:93" x14ac:dyDescent="0.35">
      <c r="B368" s="1"/>
      <c r="C368" s="1"/>
      <c r="D368" s="2"/>
      <c r="E368" s="2"/>
      <c r="F368" s="2"/>
      <c r="G368" s="2"/>
      <c r="H368" s="2"/>
      <c r="I368" s="2"/>
      <c r="J368" s="2"/>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row>
    <row r="369" spans="2:93" x14ac:dyDescent="0.35">
      <c r="B369" s="1"/>
      <c r="C369" s="1"/>
      <c r="D369" s="2"/>
      <c r="E369" s="2"/>
      <c r="F369" s="2"/>
      <c r="G369" s="2"/>
      <c r="H369" s="2"/>
      <c r="I369" s="2"/>
      <c r="J369" s="2"/>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row>
    <row r="370" spans="2:93" x14ac:dyDescent="0.35">
      <c r="B370" s="1"/>
      <c r="C370" s="1"/>
      <c r="D370" s="2"/>
      <c r="E370" s="2"/>
      <c r="F370" s="2"/>
      <c r="G370" s="2"/>
      <c r="H370" s="2"/>
      <c r="I370" s="2"/>
      <c r="J370" s="2"/>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row>
    <row r="371" spans="2:93" x14ac:dyDescent="0.35">
      <c r="B371" s="1"/>
      <c r="C371" s="1"/>
      <c r="D371" s="2"/>
      <c r="E371" s="2"/>
      <c r="F371" s="2"/>
      <c r="G371" s="2"/>
      <c r="H371" s="2"/>
      <c r="I371" s="2"/>
      <c r="J371" s="2"/>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row>
    <row r="372" spans="2:93" x14ac:dyDescent="0.35">
      <c r="B372" s="1"/>
      <c r="C372" s="1"/>
      <c r="D372" s="2"/>
      <c r="E372" s="2"/>
      <c r="F372" s="2"/>
      <c r="G372" s="2"/>
      <c r="H372" s="2"/>
      <c r="I372" s="2"/>
      <c r="J372" s="2"/>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row>
    <row r="373" spans="2:93" x14ac:dyDescent="0.35">
      <c r="B373" s="1"/>
      <c r="C373" s="1"/>
      <c r="D373" s="2"/>
      <c r="E373" s="2"/>
      <c r="F373" s="2"/>
      <c r="G373" s="2"/>
      <c r="H373" s="2"/>
      <c r="I373" s="2"/>
      <c r="J373" s="2"/>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row>
    <row r="374" spans="2:93" x14ac:dyDescent="0.35">
      <c r="B374" s="1"/>
      <c r="C374" s="1"/>
      <c r="D374" s="2"/>
      <c r="E374" s="2"/>
      <c r="F374" s="2"/>
      <c r="G374" s="2"/>
      <c r="H374" s="2"/>
      <c r="I374" s="2"/>
      <c r="J374" s="2"/>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row>
    <row r="375" spans="2:93" x14ac:dyDescent="0.35">
      <c r="B375" s="1"/>
      <c r="C375" s="1"/>
      <c r="D375" s="2"/>
      <c r="E375" s="2"/>
      <c r="F375" s="2"/>
      <c r="G375" s="2"/>
      <c r="H375" s="2"/>
      <c r="I375" s="2"/>
      <c r="J375" s="2"/>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row>
    <row r="376" spans="2:93" x14ac:dyDescent="0.35">
      <c r="B376" s="1"/>
      <c r="C376" s="1"/>
      <c r="D376" s="2"/>
      <c r="E376" s="2"/>
      <c r="F376" s="2"/>
      <c r="G376" s="2"/>
      <c r="H376" s="2"/>
      <c r="I376" s="2"/>
      <c r="J376" s="2"/>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row>
    <row r="377" spans="2:93" x14ac:dyDescent="0.35">
      <c r="B377" s="1"/>
      <c r="C377" s="1"/>
      <c r="D377" s="2"/>
      <c r="E377" s="2"/>
      <c r="F377" s="2"/>
      <c r="G377" s="2"/>
      <c r="H377" s="2"/>
      <c r="I377" s="2"/>
      <c r="J377" s="2"/>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row>
    <row r="378" spans="2:93" x14ac:dyDescent="0.35">
      <c r="B378" s="1"/>
      <c r="C378" s="1"/>
      <c r="D378" s="2"/>
      <c r="E378" s="2"/>
      <c r="F378" s="2"/>
      <c r="G378" s="2"/>
      <c r="H378" s="2"/>
      <c r="I378" s="2"/>
      <c r="J378" s="2"/>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row>
    <row r="379" spans="2:93" x14ac:dyDescent="0.35">
      <c r="B379" s="1"/>
      <c r="C379" s="1"/>
      <c r="D379" s="2"/>
      <c r="E379" s="2"/>
      <c r="F379" s="2"/>
      <c r="G379" s="2"/>
      <c r="H379" s="2"/>
      <c r="I379" s="2"/>
      <c r="J379" s="2"/>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row>
    <row r="380" spans="2:93" x14ac:dyDescent="0.35">
      <c r="B380" s="1"/>
      <c r="C380" s="1"/>
      <c r="D380" s="2"/>
      <c r="E380" s="2"/>
      <c r="F380" s="2"/>
      <c r="G380" s="2"/>
      <c r="H380" s="2"/>
      <c r="I380" s="2"/>
      <c r="J380" s="2"/>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row>
    <row r="381" spans="2:93" x14ac:dyDescent="0.35">
      <c r="B381" s="1"/>
      <c r="C381" s="1"/>
      <c r="D381" s="2"/>
      <c r="E381" s="2"/>
      <c r="F381" s="2"/>
      <c r="G381" s="2"/>
      <c r="H381" s="2"/>
      <c r="I381" s="2"/>
      <c r="J381" s="2"/>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row>
    <row r="382" spans="2:93" x14ac:dyDescent="0.35">
      <c r="B382" s="1"/>
      <c r="C382" s="1"/>
      <c r="D382" s="2"/>
      <c r="E382" s="2"/>
      <c r="F382" s="2"/>
      <c r="G382" s="2"/>
      <c r="H382" s="2"/>
      <c r="I382" s="2"/>
      <c r="J382" s="2"/>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row>
    <row r="383" spans="2:93" x14ac:dyDescent="0.35">
      <c r="B383" s="1"/>
      <c r="C383" s="1"/>
      <c r="D383" s="2"/>
      <c r="E383" s="2"/>
      <c r="F383" s="2"/>
      <c r="G383" s="2"/>
      <c r="H383" s="2"/>
      <c r="I383" s="2"/>
      <c r="J383" s="2"/>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row>
    <row r="384" spans="2:93" x14ac:dyDescent="0.35">
      <c r="B384" s="1"/>
      <c r="C384" s="1"/>
      <c r="D384" s="2"/>
      <c r="E384" s="2"/>
      <c r="F384" s="2"/>
      <c r="G384" s="2"/>
      <c r="H384" s="2"/>
      <c r="I384" s="2"/>
      <c r="J384" s="2"/>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row>
    <row r="385" spans="2:93" x14ac:dyDescent="0.35">
      <c r="B385" s="1"/>
      <c r="C385" s="1"/>
      <c r="D385" s="2"/>
      <c r="E385" s="2"/>
      <c r="F385" s="2"/>
      <c r="G385" s="2"/>
      <c r="H385" s="2"/>
      <c r="I385" s="2"/>
      <c r="J385" s="2"/>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row>
    <row r="386" spans="2:93" x14ac:dyDescent="0.35">
      <c r="B386" s="1"/>
      <c r="C386" s="1"/>
      <c r="D386" s="2"/>
      <c r="E386" s="2"/>
      <c r="F386" s="2"/>
      <c r="G386" s="2"/>
      <c r="H386" s="2"/>
      <c r="I386" s="2"/>
      <c r="J386" s="2"/>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row>
    <row r="387" spans="2:93" x14ac:dyDescent="0.35">
      <c r="B387" s="1"/>
      <c r="C387" s="1"/>
      <c r="D387" s="2"/>
      <c r="E387" s="2"/>
      <c r="F387" s="2"/>
      <c r="G387" s="2"/>
      <c r="H387" s="2"/>
      <c r="I387" s="2"/>
      <c r="J387" s="2"/>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row>
    <row r="388" spans="2:93" x14ac:dyDescent="0.35">
      <c r="B388" s="1"/>
      <c r="C388" s="1"/>
      <c r="D388" s="2"/>
      <c r="E388" s="2"/>
      <c r="F388" s="2"/>
      <c r="G388" s="2"/>
      <c r="H388" s="2"/>
      <c r="I388" s="2"/>
      <c r="J388" s="2"/>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row>
    <row r="389" spans="2:93" x14ac:dyDescent="0.35">
      <c r="B389" s="1"/>
      <c r="C389" s="1"/>
      <c r="D389" s="2"/>
      <c r="E389" s="2"/>
      <c r="F389" s="2"/>
      <c r="G389" s="2"/>
      <c r="H389" s="2"/>
      <c r="I389" s="2"/>
      <c r="J389" s="2"/>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row>
    <row r="390" spans="2:93" x14ac:dyDescent="0.35">
      <c r="B390" s="1"/>
      <c r="C390" s="1"/>
      <c r="D390" s="2"/>
      <c r="E390" s="2"/>
      <c r="F390" s="2"/>
      <c r="G390" s="2"/>
      <c r="H390" s="2"/>
      <c r="I390" s="2"/>
      <c r="J390" s="2"/>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row>
    <row r="391" spans="2:93" x14ac:dyDescent="0.35">
      <c r="B391" s="1"/>
      <c r="C391" s="1"/>
      <c r="D391" s="2"/>
      <c r="E391" s="2"/>
      <c r="F391" s="2"/>
      <c r="G391" s="2"/>
      <c r="H391" s="2"/>
      <c r="I391" s="2"/>
      <c r="J391" s="2"/>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row>
    <row r="392" spans="2:93" x14ac:dyDescent="0.35">
      <c r="B392" s="1"/>
      <c r="C392" s="1"/>
      <c r="D392" s="2"/>
      <c r="E392" s="2"/>
      <c r="F392" s="2"/>
      <c r="G392" s="2"/>
      <c r="H392" s="2"/>
      <c r="I392" s="2"/>
      <c r="J392" s="2"/>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row>
    <row r="393" spans="2:93" x14ac:dyDescent="0.35">
      <c r="B393" s="1"/>
      <c r="C393" s="1"/>
      <c r="D393" s="2"/>
      <c r="E393" s="2"/>
      <c r="F393" s="2"/>
      <c r="G393" s="2"/>
      <c r="H393" s="2"/>
      <c r="I393" s="2"/>
      <c r="J393" s="2"/>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row>
    <row r="394" spans="2:93" x14ac:dyDescent="0.35">
      <c r="B394" s="1"/>
      <c r="C394" s="1"/>
      <c r="D394" s="2"/>
      <c r="E394" s="2"/>
      <c r="F394" s="2"/>
      <c r="G394" s="2"/>
      <c r="H394" s="2"/>
      <c r="I394" s="2"/>
      <c r="J394" s="2"/>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row>
    <row r="395" spans="2:93" x14ac:dyDescent="0.35">
      <c r="B395" s="1"/>
      <c r="C395" s="1"/>
      <c r="D395" s="2"/>
      <c r="E395" s="2"/>
      <c r="F395" s="2"/>
      <c r="G395" s="2"/>
      <c r="H395" s="2"/>
      <c r="I395" s="2"/>
      <c r="J395" s="2"/>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row>
    <row r="396" spans="2:93" x14ac:dyDescent="0.35">
      <c r="B396" s="1"/>
      <c r="C396" s="1"/>
      <c r="D396" s="2"/>
      <c r="E396" s="2"/>
      <c r="F396" s="2"/>
      <c r="G396" s="2"/>
      <c r="H396" s="2"/>
      <c r="I396" s="2"/>
      <c r="J396" s="2"/>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row>
    <row r="397" spans="2:93" x14ac:dyDescent="0.35">
      <c r="B397" s="1"/>
      <c r="C397" s="1"/>
      <c r="D397" s="2"/>
      <c r="E397" s="2"/>
      <c r="F397" s="2"/>
      <c r="G397" s="2"/>
      <c r="H397" s="2"/>
      <c r="I397" s="2"/>
      <c r="J397" s="2"/>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row>
    <row r="398" spans="2:93" x14ac:dyDescent="0.35">
      <c r="B398" s="1"/>
      <c r="C398" s="1"/>
      <c r="D398" s="2"/>
      <c r="E398" s="2"/>
      <c r="F398" s="2"/>
      <c r="G398" s="2"/>
      <c r="H398" s="2"/>
      <c r="I398" s="2"/>
      <c r="J398" s="2"/>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row>
    <row r="399" spans="2:93" x14ac:dyDescent="0.35">
      <c r="B399" s="1"/>
      <c r="C399" s="1"/>
      <c r="D399" s="2"/>
      <c r="E399" s="2"/>
      <c r="F399" s="2"/>
      <c r="G399" s="2"/>
      <c r="H399" s="2"/>
      <c r="I399" s="2"/>
      <c r="J399" s="2"/>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row>
    <row r="400" spans="2:93" x14ac:dyDescent="0.35">
      <c r="B400" s="1"/>
      <c r="C400" s="1"/>
      <c r="D400" s="2"/>
      <c r="E400" s="2"/>
      <c r="F400" s="2"/>
      <c r="G400" s="2"/>
      <c r="H400" s="2"/>
      <c r="I400" s="2"/>
      <c r="J400" s="2"/>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row>
    <row r="401" spans="2:93" x14ac:dyDescent="0.35">
      <c r="B401" s="1"/>
      <c r="C401" s="1"/>
      <c r="D401" s="2"/>
      <c r="E401" s="2"/>
      <c r="F401" s="2"/>
      <c r="G401" s="2"/>
      <c r="H401" s="2"/>
      <c r="I401" s="2"/>
      <c r="J401" s="2"/>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row>
    <row r="402" spans="2:93" x14ac:dyDescent="0.35">
      <c r="B402" s="1"/>
      <c r="C402" s="1"/>
      <c r="D402" s="2"/>
      <c r="E402" s="2"/>
      <c r="F402" s="2"/>
      <c r="G402" s="2"/>
      <c r="H402" s="2"/>
      <c r="I402" s="2"/>
      <c r="J402" s="2"/>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row>
    <row r="403" spans="2:93" x14ac:dyDescent="0.35">
      <c r="B403" s="1"/>
      <c r="C403" s="1"/>
      <c r="D403" s="2"/>
      <c r="E403" s="2"/>
      <c r="F403" s="2"/>
      <c r="G403" s="2"/>
      <c r="H403" s="2"/>
      <c r="I403" s="2"/>
      <c r="J403" s="2"/>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row>
    <row r="404" spans="2:93" x14ac:dyDescent="0.35">
      <c r="B404" s="1"/>
      <c r="C404" s="1"/>
      <c r="D404" s="2"/>
      <c r="E404" s="2"/>
      <c r="F404" s="2"/>
      <c r="G404" s="2"/>
      <c r="H404" s="2"/>
      <c r="I404" s="2"/>
      <c r="J404" s="2"/>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row>
    <row r="405" spans="2:93" x14ac:dyDescent="0.35">
      <c r="B405" s="1"/>
      <c r="C405" s="1"/>
      <c r="D405" s="2"/>
      <c r="E405" s="2"/>
      <c r="F405" s="2"/>
      <c r="G405" s="2"/>
      <c r="H405" s="2"/>
      <c r="I405" s="2"/>
      <c r="J405" s="2"/>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row>
    <row r="406" spans="2:93" x14ac:dyDescent="0.35">
      <c r="B406" s="1"/>
      <c r="C406" s="1"/>
      <c r="D406" s="2"/>
      <c r="E406" s="2"/>
      <c r="F406" s="2"/>
      <c r="G406" s="2"/>
      <c r="H406" s="2"/>
      <c r="I406" s="2"/>
      <c r="J406" s="2"/>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row>
    <row r="407" spans="2:93" x14ac:dyDescent="0.35">
      <c r="B407" s="1"/>
      <c r="C407" s="1"/>
      <c r="D407" s="2"/>
      <c r="E407" s="2"/>
      <c r="F407" s="2"/>
      <c r="G407" s="2"/>
      <c r="H407" s="2"/>
      <c r="I407" s="2"/>
      <c r="J407" s="2"/>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row>
    <row r="408" spans="2:93" x14ac:dyDescent="0.35">
      <c r="B408" s="1"/>
      <c r="C408" s="1"/>
      <c r="D408" s="2"/>
      <c r="E408" s="2"/>
      <c r="F408" s="2"/>
      <c r="G408" s="2"/>
      <c r="H408" s="2"/>
      <c r="I408" s="2"/>
      <c r="J408" s="2"/>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row>
    <row r="409" spans="2:93" x14ac:dyDescent="0.35">
      <c r="B409" s="1"/>
      <c r="C409" s="1"/>
      <c r="D409" s="2"/>
      <c r="E409" s="2"/>
      <c r="F409" s="2"/>
      <c r="G409" s="2"/>
      <c r="H409" s="2"/>
      <c r="I409" s="2"/>
      <c r="J409" s="2"/>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row>
    <row r="410" spans="2:93" x14ac:dyDescent="0.35">
      <c r="B410" s="1"/>
      <c r="C410" s="1"/>
      <c r="D410" s="2"/>
      <c r="E410" s="2"/>
      <c r="F410" s="2"/>
      <c r="G410" s="2"/>
      <c r="H410" s="2"/>
      <c r="I410" s="2"/>
      <c r="J410" s="2"/>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row>
    <row r="411" spans="2:93" x14ac:dyDescent="0.35">
      <c r="B411" s="1"/>
      <c r="C411" s="1"/>
      <c r="D411" s="2"/>
      <c r="E411" s="2"/>
      <c r="F411" s="2"/>
      <c r="G411" s="2"/>
      <c r="H411" s="2"/>
      <c r="I411" s="2"/>
      <c r="J411" s="2"/>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row>
    <row r="412" spans="2:93" x14ac:dyDescent="0.35">
      <c r="B412" s="1"/>
      <c r="C412" s="1"/>
      <c r="D412" s="2"/>
      <c r="E412" s="2"/>
      <c r="F412" s="2"/>
      <c r="G412" s="2"/>
      <c r="H412" s="2"/>
      <c r="I412" s="2"/>
      <c r="J412" s="2"/>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row>
    <row r="413" spans="2:93" x14ac:dyDescent="0.35">
      <c r="B413" s="1"/>
      <c r="C413" s="1"/>
      <c r="D413" s="2"/>
      <c r="E413" s="2"/>
      <c r="F413" s="2"/>
      <c r="G413" s="2"/>
      <c r="H413" s="2"/>
      <c r="I413" s="2"/>
      <c r="J413" s="2"/>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row>
    <row r="414" spans="2:93" x14ac:dyDescent="0.35">
      <c r="B414" s="1"/>
      <c r="C414" s="1"/>
      <c r="D414" s="2"/>
      <c r="E414" s="2"/>
      <c r="F414" s="2"/>
      <c r="G414" s="2"/>
      <c r="H414" s="2"/>
      <c r="I414" s="2"/>
      <c r="J414" s="2"/>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row>
    <row r="415" spans="2:93" x14ac:dyDescent="0.35">
      <c r="B415" s="1"/>
      <c r="C415" s="1"/>
      <c r="D415" s="2"/>
      <c r="E415" s="2"/>
      <c r="F415" s="2"/>
      <c r="G415" s="2"/>
      <c r="H415" s="2"/>
      <c r="I415" s="2"/>
      <c r="J415" s="2"/>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row>
    <row r="416" spans="2:93" x14ac:dyDescent="0.35">
      <c r="B416" s="1"/>
      <c r="C416" s="1"/>
      <c r="D416" s="2"/>
      <c r="E416" s="2"/>
      <c r="F416" s="2"/>
      <c r="G416" s="2"/>
      <c r="H416" s="2"/>
      <c r="I416" s="2"/>
      <c r="J416" s="2"/>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row>
    <row r="417" spans="2:93" x14ac:dyDescent="0.35">
      <c r="B417" s="1"/>
      <c r="C417" s="1"/>
      <c r="D417" s="2"/>
      <c r="E417" s="2"/>
      <c r="F417" s="2"/>
      <c r="G417" s="2"/>
      <c r="H417" s="2"/>
      <c r="I417" s="2"/>
      <c r="J417" s="2"/>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row>
    <row r="418" spans="2:93" x14ac:dyDescent="0.35">
      <c r="B418" s="1"/>
      <c r="C418" s="1"/>
      <c r="D418" s="2"/>
      <c r="E418" s="2"/>
      <c r="F418" s="2"/>
      <c r="G418" s="2"/>
      <c r="H418" s="2"/>
      <c r="I418" s="2"/>
      <c r="J418" s="2"/>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row>
    <row r="419" spans="2:93" x14ac:dyDescent="0.35">
      <c r="B419" s="1"/>
      <c r="C419" s="1"/>
      <c r="D419" s="2"/>
      <c r="E419" s="2"/>
      <c r="F419" s="2"/>
      <c r="G419" s="2"/>
      <c r="H419" s="2"/>
      <c r="I419" s="2"/>
      <c r="J419" s="2"/>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row>
    <row r="420" spans="2:93" x14ac:dyDescent="0.35">
      <c r="B420" s="1"/>
      <c r="C420" s="1"/>
      <c r="D420" s="2"/>
      <c r="E420" s="2"/>
      <c r="F420" s="2"/>
      <c r="G420" s="2"/>
      <c r="H420" s="2"/>
      <c r="I420" s="2"/>
      <c r="J420" s="2"/>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row>
    <row r="421" spans="2:93" x14ac:dyDescent="0.35">
      <c r="B421" s="1"/>
      <c r="C421" s="1"/>
      <c r="D421" s="2"/>
      <c r="E421" s="2"/>
      <c r="F421" s="2"/>
      <c r="G421" s="2"/>
      <c r="H421" s="2"/>
      <c r="I421" s="2"/>
      <c r="J421" s="2"/>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row>
    <row r="422" spans="2:93" x14ac:dyDescent="0.35">
      <c r="B422" s="1"/>
      <c r="C422" s="1"/>
      <c r="D422" s="2"/>
      <c r="E422" s="2"/>
      <c r="F422" s="2"/>
      <c r="G422" s="2"/>
      <c r="H422" s="2"/>
      <c r="I422" s="2"/>
      <c r="J422" s="2"/>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row>
    <row r="423" spans="2:93" x14ac:dyDescent="0.35">
      <c r="B423" s="1"/>
      <c r="C423" s="1"/>
      <c r="D423" s="2"/>
      <c r="E423" s="2"/>
      <c r="F423" s="2"/>
      <c r="G423" s="2"/>
      <c r="H423" s="2"/>
      <c r="I423" s="2"/>
      <c r="J423" s="2"/>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row>
    <row r="424" spans="2:93" x14ac:dyDescent="0.35">
      <c r="B424" s="1"/>
      <c r="C424" s="1"/>
      <c r="D424" s="2"/>
      <c r="E424" s="2"/>
      <c r="F424" s="2"/>
      <c r="G424" s="2"/>
      <c r="H424" s="2"/>
      <c r="I424" s="2"/>
      <c r="J424" s="2"/>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row>
    <row r="425" spans="2:93" x14ac:dyDescent="0.35">
      <c r="B425" s="1"/>
      <c r="C425" s="1"/>
      <c r="D425" s="2"/>
      <c r="E425" s="2"/>
      <c r="F425" s="2"/>
      <c r="G425" s="2"/>
      <c r="H425" s="2"/>
      <c r="I425" s="2"/>
      <c r="J425" s="2"/>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row>
    <row r="426" spans="2:93" x14ac:dyDescent="0.35">
      <c r="B426" s="1"/>
      <c r="C426" s="1"/>
      <c r="D426" s="2"/>
      <c r="E426" s="2"/>
      <c r="F426" s="2"/>
      <c r="G426" s="2"/>
      <c r="H426" s="2"/>
      <c r="I426" s="2"/>
      <c r="J426" s="2"/>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row>
    <row r="427" spans="2:93" x14ac:dyDescent="0.35">
      <c r="B427" s="1"/>
      <c r="C427" s="1"/>
      <c r="D427" s="2"/>
      <c r="E427" s="2"/>
      <c r="F427" s="2"/>
      <c r="G427" s="2"/>
      <c r="H427" s="2"/>
      <c r="I427" s="2"/>
      <c r="J427" s="2"/>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row>
    <row r="428" spans="2:93" x14ac:dyDescent="0.35">
      <c r="B428" s="1"/>
      <c r="C428" s="1"/>
      <c r="D428" s="2"/>
      <c r="E428" s="2"/>
      <c r="F428" s="2"/>
      <c r="G428" s="2"/>
      <c r="H428" s="2"/>
      <c r="I428" s="2"/>
      <c r="J428" s="2"/>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row>
    <row r="429" spans="2:93" x14ac:dyDescent="0.35">
      <c r="B429" s="1"/>
      <c r="C429" s="1"/>
      <c r="D429" s="2"/>
      <c r="E429" s="2"/>
      <c r="F429" s="2"/>
      <c r="G429" s="2"/>
      <c r="H429" s="2"/>
      <c r="I429" s="2"/>
      <c r="J429" s="2"/>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row>
    <row r="430" spans="2:93" x14ac:dyDescent="0.35">
      <c r="B430" s="1"/>
      <c r="C430" s="1"/>
      <c r="D430" s="2"/>
      <c r="E430" s="2"/>
      <c r="F430" s="2"/>
      <c r="G430" s="2"/>
      <c r="H430" s="2"/>
      <c r="I430" s="2"/>
      <c r="J430" s="2"/>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row>
    <row r="431" spans="2:93" x14ac:dyDescent="0.35">
      <c r="B431" s="1"/>
      <c r="C431" s="1"/>
      <c r="D431" s="2"/>
      <c r="E431" s="2"/>
      <c r="F431" s="2"/>
      <c r="G431" s="2"/>
      <c r="H431" s="2"/>
      <c r="I431" s="2"/>
      <c r="J431" s="2"/>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row>
    <row r="432" spans="2:93" x14ac:dyDescent="0.35">
      <c r="B432" s="1"/>
      <c r="C432" s="1"/>
      <c r="D432" s="2"/>
      <c r="E432" s="2"/>
      <c r="F432" s="2"/>
      <c r="G432" s="2"/>
      <c r="H432" s="2"/>
      <c r="I432" s="2"/>
      <c r="J432" s="2"/>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row>
    <row r="433" spans="2:93" x14ac:dyDescent="0.35">
      <c r="B433" s="1"/>
      <c r="C433" s="1"/>
      <c r="D433" s="2"/>
      <c r="E433" s="2"/>
      <c r="F433" s="2"/>
      <c r="G433" s="2"/>
      <c r="H433" s="2"/>
      <c r="I433" s="2"/>
      <c r="J433" s="2"/>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row>
    <row r="434" spans="2:93" x14ac:dyDescent="0.35">
      <c r="B434" s="1"/>
      <c r="C434" s="1"/>
      <c r="D434" s="2"/>
      <c r="E434" s="2"/>
      <c r="F434" s="2"/>
      <c r="G434" s="2"/>
      <c r="H434" s="2"/>
      <c r="I434" s="2"/>
      <c r="J434" s="2"/>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row>
    <row r="435" spans="2:93" x14ac:dyDescent="0.35">
      <c r="B435" s="1"/>
      <c r="C435" s="1"/>
      <c r="D435" s="2"/>
      <c r="E435" s="2"/>
      <c r="F435" s="2"/>
      <c r="G435" s="2"/>
      <c r="H435" s="2"/>
      <c r="I435" s="2"/>
      <c r="J435" s="2"/>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row>
    <row r="436" spans="2:93" x14ac:dyDescent="0.35">
      <c r="B436" s="1"/>
      <c r="C436" s="1"/>
      <c r="D436" s="2"/>
      <c r="E436" s="2"/>
      <c r="F436" s="2"/>
      <c r="G436" s="2"/>
      <c r="H436" s="2"/>
      <c r="I436" s="2"/>
      <c r="J436" s="2"/>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row>
    <row r="437" spans="2:93" x14ac:dyDescent="0.35">
      <c r="B437" s="1"/>
      <c r="C437" s="1"/>
      <c r="D437" s="2"/>
      <c r="E437" s="2"/>
      <c r="F437" s="2"/>
      <c r="G437" s="2"/>
      <c r="H437" s="2"/>
      <c r="I437" s="2"/>
      <c r="J437" s="2"/>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row>
    <row r="438" spans="2:93" x14ac:dyDescent="0.35">
      <c r="B438" s="1"/>
      <c r="C438" s="1"/>
      <c r="D438" s="2"/>
      <c r="E438" s="2"/>
      <c r="F438" s="2"/>
      <c r="G438" s="2"/>
      <c r="H438" s="2"/>
      <c r="I438" s="2"/>
      <c r="J438" s="2"/>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row>
    <row r="439" spans="2:93" x14ac:dyDescent="0.35">
      <c r="B439" s="1"/>
      <c r="C439" s="1"/>
      <c r="D439" s="2"/>
      <c r="E439" s="2"/>
      <c r="F439" s="2"/>
      <c r="G439" s="2"/>
      <c r="H439" s="2"/>
      <c r="I439" s="2"/>
      <c r="J439" s="2"/>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row>
    <row r="440" spans="2:93" x14ac:dyDescent="0.35">
      <c r="B440" s="1"/>
      <c r="C440" s="1"/>
      <c r="D440" s="2"/>
      <c r="E440" s="2"/>
      <c r="F440" s="2"/>
      <c r="G440" s="2"/>
      <c r="H440" s="2"/>
      <c r="I440" s="2"/>
      <c r="J440" s="2"/>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row>
    <row r="441" spans="2:93" x14ac:dyDescent="0.35">
      <c r="B441" s="1"/>
      <c r="C441" s="1"/>
      <c r="D441" s="2"/>
      <c r="E441" s="2"/>
      <c r="F441" s="2"/>
      <c r="G441" s="2"/>
      <c r="H441" s="2"/>
      <c r="I441" s="2"/>
      <c r="J441" s="2"/>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row>
    <row r="442" spans="2:93" x14ac:dyDescent="0.35">
      <c r="B442" s="1"/>
      <c r="C442" s="1"/>
      <c r="D442" s="2"/>
      <c r="E442" s="2"/>
      <c r="F442" s="2"/>
      <c r="G442" s="2"/>
      <c r="H442" s="2"/>
      <c r="I442" s="2"/>
      <c r="J442" s="2"/>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row>
    <row r="443" spans="2:93" x14ac:dyDescent="0.35">
      <c r="B443" s="1"/>
      <c r="C443" s="1"/>
      <c r="D443" s="2"/>
      <c r="E443" s="2"/>
      <c r="F443" s="2"/>
      <c r="G443" s="2"/>
      <c r="H443" s="2"/>
      <c r="I443" s="2"/>
      <c r="J443" s="2"/>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row>
    <row r="444" spans="2:93" x14ac:dyDescent="0.35">
      <c r="B444" s="1"/>
      <c r="C444" s="1"/>
      <c r="D444" s="2"/>
      <c r="E444" s="2"/>
      <c r="F444" s="2"/>
      <c r="G444" s="2"/>
      <c r="H444" s="2"/>
      <c r="I444" s="2"/>
      <c r="J444" s="2"/>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row>
    <row r="445" spans="2:93" x14ac:dyDescent="0.35">
      <c r="B445" s="1"/>
      <c r="C445" s="1"/>
      <c r="D445" s="2"/>
      <c r="E445" s="2"/>
      <c r="F445" s="2"/>
      <c r="G445" s="2"/>
      <c r="H445" s="2"/>
      <c r="I445" s="2"/>
      <c r="J445" s="2"/>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row>
    <row r="446" spans="2:93" x14ac:dyDescent="0.35">
      <c r="B446" s="1"/>
      <c r="C446" s="1"/>
      <c r="D446" s="2"/>
      <c r="E446" s="2"/>
      <c r="F446" s="2"/>
      <c r="G446" s="2"/>
      <c r="H446" s="2"/>
      <c r="I446" s="2"/>
      <c r="J446" s="2"/>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row>
    <row r="447" spans="2:93" x14ac:dyDescent="0.35">
      <c r="B447" s="1"/>
      <c r="C447" s="1"/>
      <c r="D447" s="2"/>
      <c r="E447" s="2"/>
      <c r="F447" s="2"/>
      <c r="G447" s="2"/>
      <c r="H447" s="2"/>
      <c r="I447" s="2"/>
      <c r="J447" s="2"/>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row>
    <row r="448" spans="2:93" x14ac:dyDescent="0.35">
      <c r="B448" s="1"/>
      <c r="C448" s="1"/>
      <c r="D448" s="2"/>
      <c r="E448" s="2"/>
      <c r="F448" s="2"/>
      <c r="G448" s="2"/>
      <c r="H448" s="2"/>
      <c r="I448" s="2"/>
      <c r="J448" s="2"/>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row>
    <row r="449" spans="2:93" x14ac:dyDescent="0.35">
      <c r="B449" s="1"/>
      <c r="C449" s="1"/>
      <c r="D449" s="2"/>
      <c r="E449" s="2"/>
      <c r="F449" s="2"/>
      <c r="G449" s="2"/>
      <c r="H449" s="2"/>
      <c r="I449" s="2"/>
      <c r="J449" s="2"/>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row>
    <row r="450" spans="2:93" x14ac:dyDescent="0.35">
      <c r="B450" s="1"/>
      <c r="C450" s="1"/>
      <c r="D450" s="2"/>
      <c r="E450" s="2"/>
      <c r="F450" s="2"/>
      <c r="G450" s="2"/>
      <c r="H450" s="2"/>
      <c r="I450" s="2"/>
      <c r="J450" s="2"/>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row>
    <row r="451" spans="2:93" x14ac:dyDescent="0.35">
      <c r="B451" s="1"/>
      <c r="C451" s="1"/>
      <c r="D451" s="2"/>
      <c r="E451" s="2"/>
      <c r="F451" s="2"/>
      <c r="G451" s="2"/>
      <c r="H451" s="2"/>
      <c r="I451" s="2"/>
      <c r="J451" s="2"/>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row>
    <row r="452" spans="2:93" x14ac:dyDescent="0.35">
      <c r="B452" s="1"/>
      <c r="C452" s="1"/>
      <c r="D452" s="2"/>
      <c r="E452" s="2"/>
      <c r="F452" s="2"/>
      <c r="G452" s="2"/>
      <c r="H452" s="2"/>
      <c r="I452" s="2"/>
      <c r="J452" s="2"/>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row>
    <row r="453" spans="2:93" x14ac:dyDescent="0.35">
      <c r="B453" s="1"/>
      <c r="C453" s="1"/>
      <c r="D453" s="2"/>
      <c r="E453" s="2"/>
      <c r="F453" s="2"/>
      <c r="G453" s="2"/>
      <c r="H453" s="2"/>
      <c r="I453" s="2"/>
      <c r="J453" s="2"/>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row>
    <row r="454" spans="2:93" x14ac:dyDescent="0.35">
      <c r="B454" s="1"/>
      <c r="C454" s="1"/>
      <c r="D454" s="2"/>
      <c r="E454" s="2"/>
      <c r="F454" s="2"/>
      <c r="G454" s="2"/>
      <c r="H454" s="2"/>
      <c r="I454" s="2"/>
      <c r="J454" s="2"/>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row>
    <row r="455" spans="2:93" x14ac:dyDescent="0.35">
      <c r="B455" s="1"/>
      <c r="C455" s="1"/>
      <c r="D455" s="2"/>
      <c r="E455" s="2"/>
      <c r="F455" s="2"/>
      <c r="G455" s="2"/>
      <c r="H455" s="2"/>
      <c r="I455" s="2"/>
      <c r="J455" s="2"/>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row>
    <row r="456" spans="2:93" x14ac:dyDescent="0.35">
      <c r="B456" s="1"/>
      <c r="C456" s="1"/>
      <c r="D456" s="2"/>
      <c r="E456" s="2"/>
      <c r="F456" s="2"/>
      <c r="G456" s="2"/>
      <c r="H456" s="2"/>
      <c r="I456" s="2"/>
      <c r="J456" s="2"/>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row>
    <row r="457" spans="2:93" x14ac:dyDescent="0.35">
      <c r="B457" s="1"/>
      <c r="C457" s="1"/>
      <c r="D457" s="2"/>
      <c r="E457" s="2"/>
      <c r="F457" s="2"/>
      <c r="G457" s="2"/>
      <c r="H457" s="2"/>
      <c r="I457" s="2"/>
      <c r="J457" s="2"/>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row>
    <row r="458" spans="2:93" x14ac:dyDescent="0.35">
      <c r="B458" s="1"/>
      <c r="C458" s="1"/>
      <c r="D458" s="2"/>
      <c r="E458" s="2"/>
      <c r="F458" s="2"/>
      <c r="G458" s="2"/>
      <c r="H458" s="2"/>
      <c r="I458" s="2"/>
      <c r="J458" s="2"/>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row>
    <row r="459" spans="2:93" x14ac:dyDescent="0.35">
      <c r="B459" s="1"/>
      <c r="C459" s="1"/>
      <c r="D459" s="2"/>
      <c r="E459" s="2"/>
      <c r="F459" s="2"/>
      <c r="G459" s="2"/>
      <c r="H459" s="2"/>
      <c r="I459" s="2"/>
      <c r="J459" s="2"/>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row>
    <row r="460" spans="2:93" x14ac:dyDescent="0.35">
      <c r="B460" s="1"/>
      <c r="C460" s="1"/>
      <c r="D460" s="2"/>
      <c r="E460" s="2"/>
      <c r="F460" s="2"/>
      <c r="G460" s="2"/>
      <c r="H460" s="2"/>
      <c r="I460" s="2"/>
      <c r="J460" s="2"/>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row>
    <row r="461" spans="2:93" x14ac:dyDescent="0.35">
      <c r="B461" s="1"/>
      <c r="C461" s="1"/>
      <c r="D461" s="2"/>
      <c r="E461" s="2"/>
      <c r="F461" s="2"/>
      <c r="G461" s="2"/>
      <c r="H461" s="2"/>
      <c r="I461" s="2"/>
      <c r="J461" s="2"/>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row>
    <row r="462" spans="2:93" x14ac:dyDescent="0.35">
      <c r="B462" s="1"/>
      <c r="C462" s="1"/>
      <c r="D462" s="2"/>
      <c r="E462" s="2"/>
      <c r="F462" s="2"/>
      <c r="G462" s="2"/>
      <c r="H462" s="2"/>
      <c r="I462" s="2"/>
      <c r="J462" s="2"/>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row>
    <row r="463" spans="2:93" x14ac:dyDescent="0.35">
      <c r="B463" s="1"/>
      <c r="C463" s="1"/>
      <c r="D463" s="2"/>
      <c r="E463" s="2"/>
      <c r="F463" s="2"/>
      <c r="G463" s="2"/>
      <c r="H463" s="2"/>
      <c r="I463" s="2"/>
      <c r="J463" s="2"/>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row>
    <row r="464" spans="2:93" x14ac:dyDescent="0.35">
      <c r="B464" s="1"/>
      <c r="C464" s="1"/>
      <c r="D464" s="2"/>
      <c r="E464" s="2"/>
      <c r="F464" s="2"/>
      <c r="G464" s="2"/>
      <c r="H464" s="2"/>
      <c r="I464" s="2"/>
      <c r="J464" s="2"/>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row>
    <row r="465" spans="2:93" x14ac:dyDescent="0.35">
      <c r="B465" s="1"/>
      <c r="C465" s="1"/>
      <c r="D465" s="2"/>
      <c r="E465" s="2"/>
      <c r="F465" s="2"/>
      <c r="G465" s="2"/>
      <c r="H465" s="2"/>
      <c r="I465" s="2"/>
      <c r="J465" s="2"/>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row>
    <row r="466" spans="2:93" x14ac:dyDescent="0.35">
      <c r="B466" s="1"/>
      <c r="C466" s="1"/>
      <c r="D466" s="2"/>
      <c r="E466" s="2"/>
      <c r="F466" s="2"/>
      <c r="G466" s="2"/>
      <c r="H466" s="2"/>
      <c r="I466" s="2"/>
      <c r="J466" s="2"/>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row>
    <row r="467" spans="2:93" x14ac:dyDescent="0.35">
      <c r="B467" s="1"/>
      <c r="C467" s="1"/>
      <c r="D467" s="2"/>
      <c r="E467" s="2"/>
      <c r="F467" s="2"/>
      <c r="G467" s="2"/>
      <c r="H467" s="2"/>
      <c r="I467" s="2"/>
      <c r="J467" s="2"/>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row>
    <row r="468" spans="2:93" x14ac:dyDescent="0.35">
      <c r="B468" s="1"/>
      <c r="C468" s="1"/>
      <c r="D468" s="2"/>
      <c r="E468" s="2"/>
      <c r="F468" s="2"/>
      <c r="G468" s="2"/>
      <c r="H468" s="2"/>
      <c r="I468" s="2"/>
      <c r="J468" s="2"/>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row>
  </sheetData>
  <mergeCells count="17">
    <mergeCell ref="B2:J3"/>
    <mergeCell ref="B47:G47"/>
    <mergeCell ref="B39:C39"/>
    <mergeCell ref="B38:C38"/>
    <mergeCell ref="B37:C37"/>
    <mergeCell ref="B36:C36"/>
    <mergeCell ref="B35:C35"/>
    <mergeCell ref="B32:C32"/>
    <mergeCell ref="B31:C31"/>
    <mergeCell ref="B48:H54"/>
    <mergeCell ref="L7:T7"/>
    <mergeCell ref="B29:E29"/>
    <mergeCell ref="B40:C40"/>
    <mergeCell ref="B41:C41"/>
    <mergeCell ref="B34:C34"/>
    <mergeCell ref="B33:C33"/>
    <mergeCell ref="F27:H27"/>
  </mergeCells>
  <phoneticPr fontId="0" type="noConversion"/>
  <hyperlinks>
    <hyperlink ref="E44" location="A1" display="Top of Page" xr:uid="{00000000-0004-0000-0100-000000000000}"/>
  </hyperlinks>
  <pageMargins left="0.75" right="0.75" top="1" bottom="1" header="0.5" footer="0.5"/>
  <pageSetup paperSize="9" scale="6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AN47"/>
  <sheetViews>
    <sheetView zoomScale="65" workbookViewId="0">
      <selection activeCell="P8" sqref="P8"/>
    </sheetView>
  </sheetViews>
  <sheetFormatPr defaultColWidth="9.1328125" defaultRowHeight="12.75" x14ac:dyDescent="0.35"/>
  <cols>
    <col min="1" max="1" width="2" style="96" customWidth="1"/>
    <col min="2" max="2" width="41.265625" style="96" customWidth="1"/>
    <col min="3" max="3" width="25.3984375" style="98" customWidth="1"/>
    <col min="4" max="4" width="17.73046875" style="96" customWidth="1"/>
    <col min="5" max="5" width="4.86328125" style="96" customWidth="1"/>
    <col min="6" max="6" width="62.3984375" style="100" customWidth="1"/>
    <col min="7" max="7" width="50.1328125" style="96" customWidth="1"/>
    <col min="8" max="8" width="15.86328125" style="99" customWidth="1"/>
    <col min="9" max="9" width="1.59765625" style="96" customWidth="1"/>
    <col min="10" max="10" width="9.1328125" style="96"/>
    <col min="11" max="11" width="0" style="96" hidden="1" customWidth="1"/>
    <col min="12" max="15" width="9.1328125" style="96" hidden="1" customWidth="1"/>
    <col min="16" max="16" width="182.1328125" style="96" customWidth="1"/>
    <col min="17" max="17" width="9.1328125" style="96"/>
    <col min="18" max="18" width="13.3984375" style="96" bestFit="1" customWidth="1"/>
    <col min="19" max="20" width="13.3984375" style="96" customWidth="1"/>
    <col min="21" max="21" width="13.3984375" style="96" bestFit="1" customWidth="1"/>
    <col min="22" max="22" width="13.3984375" style="96" customWidth="1"/>
    <col min="23" max="23" width="12.73046875" style="96" customWidth="1"/>
    <col min="24" max="24" width="15.265625" style="96" customWidth="1"/>
    <col min="25" max="25" width="0.73046875" style="96" customWidth="1"/>
    <col min="26" max="26" width="26.3984375" style="96" customWidth="1"/>
    <col min="27" max="27" width="19" style="96" customWidth="1"/>
    <col min="28" max="28" width="22.3984375" style="96" customWidth="1"/>
    <col min="29" max="16384" width="9.1328125" style="96"/>
  </cols>
  <sheetData>
    <row r="1" spans="1:40" ht="13.15" x14ac:dyDescent="0.4">
      <c r="A1" s="92"/>
      <c r="B1" s="92"/>
      <c r="C1" s="93"/>
      <c r="D1" s="92"/>
      <c r="E1" s="92"/>
      <c r="F1" s="94"/>
      <c r="G1" s="92"/>
      <c r="H1" s="95"/>
      <c r="I1" s="92"/>
      <c r="J1" s="92"/>
      <c r="K1" s="92"/>
      <c r="L1" s="92"/>
      <c r="M1" s="92"/>
      <c r="N1" s="92"/>
      <c r="O1" s="92"/>
      <c r="P1" s="92"/>
      <c r="Q1" s="401" t="s">
        <v>67</v>
      </c>
      <c r="R1" s="402"/>
      <c r="S1" s="402"/>
      <c r="T1" s="402"/>
      <c r="U1" s="402"/>
      <c r="V1" s="161"/>
      <c r="W1" s="399" t="s">
        <v>66</v>
      </c>
      <c r="X1" s="399"/>
      <c r="Y1" s="399"/>
      <c r="Z1" s="399"/>
      <c r="AA1" s="399"/>
      <c r="AB1" s="400"/>
      <c r="AC1"/>
      <c r="AD1"/>
      <c r="AE1"/>
      <c r="AF1"/>
      <c r="AG1"/>
      <c r="AH1"/>
      <c r="AI1"/>
      <c r="AJ1"/>
      <c r="AK1"/>
      <c r="AL1"/>
      <c r="AM1"/>
      <c r="AN1"/>
    </row>
    <row r="2" spans="1:40" ht="23.25" customHeight="1" x14ac:dyDescent="0.7">
      <c r="A2" s="92"/>
      <c r="B2" s="403" t="s">
        <v>143</v>
      </c>
      <c r="C2" s="403"/>
      <c r="D2" s="403"/>
      <c r="E2" s="403"/>
      <c r="F2" s="403"/>
      <c r="G2" s="403"/>
      <c r="H2" s="403"/>
      <c r="I2" s="92"/>
      <c r="J2" s="92"/>
      <c r="K2" s="92"/>
      <c r="L2" s="92"/>
      <c r="M2" s="92"/>
      <c r="N2" s="92"/>
      <c r="O2" s="92"/>
      <c r="P2" s="92"/>
      <c r="Q2" s="397" t="s">
        <v>64</v>
      </c>
      <c r="R2" s="398"/>
      <c r="S2" s="398"/>
      <c r="T2" s="398"/>
      <c r="U2" s="398"/>
      <c r="V2" s="162"/>
      <c r="W2" s="115" t="s">
        <v>57</v>
      </c>
      <c r="X2" s="116" t="s">
        <v>58</v>
      </c>
      <c r="Y2" s="101"/>
      <c r="Z2" s="117" t="s">
        <v>109</v>
      </c>
      <c r="AA2" s="118" t="s">
        <v>65</v>
      </c>
      <c r="AB2" s="119" t="s">
        <v>59</v>
      </c>
      <c r="AC2"/>
      <c r="AD2"/>
      <c r="AE2"/>
      <c r="AF2"/>
      <c r="AG2"/>
      <c r="AH2"/>
      <c r="AI2"/>
      <c r="AJ2"/>
      <c r="AK2"/>
      <c r="AL2"/>
      <c r="AM2"/>
      <c r="AN2"/>
    </row>
    <row r="3" spans="1:40" ht="14.25" customHeight="1" x14ac:dyDescent="0.35">
      <c r="A3" s="92"/>
      <c r="B3" s="92"/>
      <c r="C3" s="93"/>
      <c r="D3" s="92"/>
      <c r="E3" s="92"/>
      <c r="F3" s="94"/>
      <c r="G3" s="92"/>
      <c r="H3" s="95"/>
      <c r="I3" s="92"/>
      <c r="J3" s="92"/>
      <c r="K3" s="92"/>
      <c r="L3" s="92"/>
      <c r="M3" s="92"/>
      <c r="N3" s="92"/>
      <c r="O3" s="92"/>
      <c r="P3" s="92"/>
      <c r="Q3" s="102" t="s">
        <v>46</v>
      </c>
      <c r="R3" s="103">
        <f>C30</f>
        <v>50000</v>
      </c>
      <c r="S3" s="104">
        <f>C31</f>
        <v>25000</v>
      </c>
      <c r="T3" s="158"/>
      <c r="U3" s="159"/>
      <c r="V3" s="105"/>
      <c r="W3" s="106"/>
      <c r="X3" s="107">
        <f>C31+C30</f>
        <v>75000</v>
      </c>
      <c r="Y3" s="106"/>
      <c r="Z3" s="104">
        <f>C33</f>
        <v>70000</v>
      </c>
      <c r="AA3" s="106"/>
      <c r="AB3" s="120"/>
      <c r="AC3"/>
      <c r="AD3"/>
      <c r="AE3"/>
      <c r="AF3"/>
      <c r="AG3"/>
      <c r="AH3"/>
      <c r="AI3"/>
      <c r="AJ3"/>
      <c r="AK3"/>
      <c r="AL3"/>
      <c r="AM3"/>
      <c r="AN3"/>
    </row>
    <row r="4" spans="1:40" ht="14.25" customHeight="1" x14ac:dyDescent="0.35">
      <c r="A4" s="92"/>
      <c r="B4" s="92"/>
      <c r="C4" s="93"/>
      <c r="D4" s="92"/>
      <c r="E4" s="92"/>
      <c r="F4" s="94"/>
      <c r="G4" s="92"/>
      <c r="H4" s="95"/>
      <c r="I4" s="92"/>
      <c r="J4" s="92"/>
      <c r="K4" s="92"/>
      <c r="L4" s="92"/>
      <c r="M4" s="92"/>
      <c r="N4" s="92"/>
      <c r="O4" s="92"/>
      <c r="P4" s="92"/>
      <c r="Q4" s="164"/>
      <c r="R4" s="160"/>
      <c r="S4" s="109"/>
      <c r="T4" s="160"/>
      <c r="U4" s="109"/>
      <c r="V4" s="108"/>
      <c r="W4" s="109"/>
      <c r="X4" s="107">
        <f>C31+C30</f>
        <v>75000</v>
      </c>
      <c r="Y4" s="109"/>
      <c r="Z4" s="104">
        <f>C33</f>
        <v>70000</v>
      </c>
      <c r="AA4" s="109"/>
      <c r="AB4" s="120"/>
      <c r="AC4"/>
      <c r="AD4"/>
      <c r="AE4"/>
      <c r="AF4"/>
      <c r="AG4"/>
      <c r="AH4"/>
      <c r="AI4"/>
      <c r="AJ4"/>
      <c r="AK4"/>
      <c r="AL4"/>
      <c r="AM4"/>
      <c r="AN4"/>
    </row>
    <row r="5" spans="1:40" x14ac:dyDescent="0.35">
      <c r="A5" s="92"/>
      <c r="B5" s="92"/>
      <c r="C5" s="93"/>
      <c r="D5" s="92"/>
      <c r="E5" s="92"/>
      <c r="F5" s="94"/>
      <c r="G5" s="92"/>
      <c r="H5" s="95"/>
      <c r="I5" s="92"/>
      <c r="J5" s="92"/>
      <c r="K5" s="92"/>
      <c r="L5" s="92"/>
      <c r="M5" s="92"/>
      <c r="N5" s="92"/>
      <c r="O5" s="92"/>
      <c r="P5" s="92"/>
      <c r="Q5" s="166" t="s">
        <v>47</v>
      </c>
      <c r="R5" s="156">
        <f>C34</f>
        <v>25000</v>
      </c>
      <c r="S5" s="111">
        <f>C35</f>
        <v>5000</v>
      </c>
      <c r="T5" s="165">
        <f>C39</f>
        <v>40000</v>
      </c>
      <c r="U5" s="101"/>
      <c r="V5" s="110"/>
      <c r="W5" s="111">
        <f>C37</f>
        <v>34200.000000000007</v>
      </c>
      <c r="X5" s="109"/>
      <c r="Y5" s="109"/>
      <c r="Z5" s="104">
        <f>C33</f>
        <v>70000</v>
      </c>
      <c r="AA5" s="109"/>
      <c r="AB5" s="120">
        <f>(1 +H36)*(C34+C36+C35)</f>
        <v>62500</v>
      </c>
      <c r="AC5"/>
      <c r="AD5"/>
      <c r="AE5"/>
      <c r="AF5"/>
      <c r="AG5"/>
      <c r="AH5"/>
      <c r="AI5"/>
      <c r="AJ5"/>
      <c r="AK5"/>
      <c r="AL5"/>
      <c r="AM5"/>
      <c r="AN5"/>
    </row>
    <row r="6" spans="1:40" x14ac:dyDescent="0.35">
      <c r="A6" s="92"/>
      <c r="B6" s="92"/>
      <c r="C6" s="93"/>
      <c r="D6" s="92"/>
      <c r="E6" s="92"/>
      <c r="F6" s="94"/>
      <c r="G6" s="92"/>
      <c r="H6" s="95"/>
      <c r="I6" s="92"/>
      <c r="J6" s="92"/>
      <c r="K6" s="92"/>
      <c r="L6" s="92"/>
      <c r="M6" s="92"/>
      <c r="N6" s="92"/>
      <c r="O6" s="92"/>
      <c r="P6" s="92"/>
      <c r="Q6" s="164"/>
      <c r="R6" s="160"/>
      <c r="S6" s="109"/>
      <c r="T6" s="160"/>
      <c r="U6" s="101"/>
      <c r="V6" s="110"/>
      <c r="W6" s="111">
        <f>C37</f>
        <v>34200.000000000007</v>
      </c>
      <c r="X6" s="109"/>
      <c r="Y6" s="112"/>
      <c r="Z6" s="104">
        <f>C33</f>
        <v>70000</v>
      </c>
      <c r="AA6" s="106">
        <f>C34+C36+C35</f>
        <v>50000</v>
      </c>
      <c r="AB6" s="120">
        <f>(1 +H36)*(C34+C36+C35)</f>
        <v>62500</v>
      </c>
      <c r="AC6"/>
      <c r="AD6"/>
      <c r="AE6"/>
      <c r="AF6"/>
      <c r="AG6"/>
      <c r="AH6"/>
      <c r="AI6"/>
      <c r="AJ6"/>
      <c r="AK6"/>
      <c r="AL6"/>
      <c r="AM6"/>
      <c r="AN6"/>
    </row>
    <row r="7" spans="1:40" ht="13.15" thickBot="1" x14ac:dyDescent="0.4">
      <c r="A7" s="92"/>
      <c r="B7" s="92"/>
      <c r="C7" s="93"/>
      <c r="D7" s="92" t="s">
        <v>53</v>
      </c>
      <c r="E7" s="92"/>
      <c r="F7" s="94"/>
      <c r="G7" s="92"/>
      <c r="H7" s="95"/>
      <c r="I7" s="92"/>
      <c r="J7" s="92"/>
      <c r="K7" s="92"/>
      <c r="L7" s="92"/>
      <c r="M7" s="92"/>
      <c r="N7" s="92"/>
      <c r="O7" s="92"/>
      <c r="P7" s="92"/>
      <c r="Q7" s="113" t="s">
        <v>48</v>
      </c>
      <c r="R7" s="157">
        <f>C34</f>
        <v>25000</v>
      </c>
      <c r="S7" s="167">
        <f>S5</f>
        <v>5000</v>
      </c>
      <c r="T7" s="168">
        <f>C36</f>
        <v>20000</v>
      </c>
      <c r="U7" s="114">
        <f>C38</f>
        <v>20000</v>
      </c>
      <c r="V7" s="163"/>
      <c r="W7" s="114"/>
      <c r="X7" s="114"/>
      <c r="Y7" s="114"/>
      <c r="Z7" s="104">
        <f>C33</f>
        <v>70000</v>
      </c>
      <c r="AA7" s="114">
        <f>C34+C36+C35</f>
        <v>50000</v>
      </c>
      <c r="AB7" s="121">
        <f>(1 +H36)*(C34+C36+C35)</f>
        <v>62500</v>
      </c>
      <c r="AC7"/>
      <c r="AD7"/>
      <c r="AE7"/>
      <c r="AF7"/>
      <c r="AG7"/>
      <c r="AH7"/>
      <c r="AI7"/>
      <c r="AJ7"/>
      <c r="AK7"/>
      <c r="AL7"/>
      <c r="AM7"/>
      <c r="AN7"/>
    </row>
    <row r="8" spans="1:40" x14ac:dyDescent="0.35">
      <c r="A8" s="92"/>
      <c r="B8" s="92"/>
      <c r="C8" s="93"/>
      <c r="D8" s="92"/>
      <c r="E8" s="92"/>
      <c r="F8" s="94"/>
      <c r="G8" s="92"/>
      <c r="H8" s="95"/>
      <c r="I8" s="92"/>
      <c r="J8" s="92"/>
      <c r="K8" s="92"/>
      <c r="L8" s="92"/>
      <c r="M8" s="92"/>
      <c r="N8" s="92"/>
      <c r="O8" s="92"/>
      <c r="P8" s="92"/>
      <c r="Q8"/>
      <c r="R8"/>
      <c r="S8"/>
      <c r="T8"/>
      <c r="U8"/>
      <c r="V8"/>
      <c r="W8"/>
      <c r="X8"/>
      <c r="Y8"/>
      <c r="Z8"/>
      <c r="AA8"/>
      <c r="AB8"/>
      <c r="AC8"/>
      <c r="AD8"/>
      <c r="AE8"/>
      <c r="AF8"/>
      <c r="AG8"/>
      <c r="AH8"/>
      <c r="AI8"/>
      <c r="AJ8"/>
      <c r="AK8"/>
      <c r="AL8"/>
      <c r="AM8"/>
      <c r="AN8"/>
    </row>
    <row r="9" spans="1:40" x14ac:dyDescent="0.35">
      <c r="A9" s="92"/>
      <c r="B9" s="92"/>
      <c r="C9" s="93"/>
      <c r="D9" s="92"/>
      <c r="E9" s="92"/>
      <c r="F9" s="94"/>
      <c r="G9" s="92"/>
      <c r="H9" s="95"/>
      <c r="I9" s="92"/>
      <c r="J9" s="92"/>
      <c r="K9" s="92"/>
      <c r="L9" s="92"/>
      <c r="M9" s="92"/>
      <c r="N9" s="92"/>
      <c r="O9" s="92"/>
      <c r="P9" s="92"/>
      <c r="Q9"/>
      <c r="R9"/>
      <c r="S9"/>
      <c r="T9"/>
      <c r="U9"/>
      <c r="V9"/>
      <c r="W9"/>
      <c r="X9"/>
      <c r="Y9"/>
      <c r="Z9"/>
      <c r="AA9"/>
      <c r="AB9"/>
      <c r="AC9"/>
      <c r="AD9"/>
      <c r="AE9"/>
      <c r="AF9"/>
      <c r="AG9"/>
      <c r="AH9"/>
      <c r="AI9"/>
      <c r="AJ9"/>
      <c r="AK9"/>
      <c r="AL9"/>
      <c r="AM9"/>
      <c r="AN9"/>
    </row>
    <row r="10" spans="1:40" x14ac:dyDescent="0.35">
      <c r="A10" s="92"/>
      <c r="B10" s="92"/>
      <c r="C10" s="93"/>
      <c r="D10" s="92"/>
      <c r="E10" s="92"/>
      <c r="F10" s="94"/>
      <c r="G10" s="93"/>
      <c r="H10" s="95"/>
      <c r="I10" s="92"/>
      <c r="J10" s="92"/>
      <c r="K10" s="92"/>
      <c r="L10" s="92"/>
      <c r="M10" s="92"/>
      <c r="N10" s="92"/>
      <c r="O10" s="92"/>
      <c r="P10" s="92"/>
      <c r="Q10"/>
      <c r="R10"/>
      <c r="S10"/>
      <c r="T10"/>
      <c r="U10"/>
      <c r="V10"/>
      <c r="W10"/>
      <c r="X10"/>
      <c r="Y10"/>
      <c r="Z10"/>
      <c r="AA10"/>
      <c r="AB10"/>
      <c r="AC10"/>
      <c r="AD10"/>
      <c r="AE10"/>
      <c r="AF10"/>
      <c r="AG10"/>
      <c r="AH10"/>
      <c r="AI10"/>
      <c r="AJ10"/>
      <c r="AK10"/>
      <c r="AL10"/>
      <c r="AM10"/>
      <c r="AN10"/>
    </row>
    <row r="11" spans="1:40" x14ac:dyDescent="0.35">
      <c r="A11" s="92"/>
      <c r="B11" s="92"/>
      <c r="C11" s="93"/>
      <c r="D11" s="92"/>
      <c r="E11" s="92"/>
      <c r="F11" s="94"/>
      <c r="G11" s="92"/>
      <c r="H11" s="95"/>
      <c r="I11" s="92"/>
      <c r="J11" s="92"/>
      <c r="K11" s="92"/>
      <c r="L11" s="92"/>
      <c r="M11" s="92"/>
      <c r="N11" s="92"/>
      <c r="O11" s="92"/>
      <c r="P11" s="92"/>
      <c r="Q11"/>
      <c r="R11"/>
      <c r="S11"/>
      <c r="T11"/>
      <c r="U11"/>
      <c r="V11"/>
      <c r="W11"/>
      <c r="X11"/>
      <c r="Y11"/>
      <c r="Z11"/>
      <c r="AA11"/>
      <c r="AB11"/>
      <c r="AC11"/>
      <c r="AD11"/>
      <c r="AE11"/>
    </row>
    <row r="12" spans="1:40" x14ac:dyDescent="0.35">
      <c r="A12" s="92"/>
      <c r="B12" s="92"/>
      <c r="C12" s="93"/>
      <c r="D12" s="92"/>
      <c r="E12" s="92"/>
      <c r="F12" s="94"/>
      <c r="G12" s="92"/>
      <c r="H12" s="95"/>
      <c r="I12" s="92"/>
      <c r="J12" s="92"/>
      <c r="K12" s="92"/>
      <c r="L12" s="92"/>
      <c r="M12" s="92"/>
      <c r="N12" s="92"/>
      <c r="O12" s="92"/>
      <c r="P12" s="92"/>
      <c r="Q12"/>
      <c r="R12"/>
      <c r="S12"/>
      <c r="T12"/>
      <c r="U12"/>
      <c r="V12"/>
      <c r="W12"/>
      <c r="X12"/>
      <c r="Y12"/>
      <c r="Z12"/>
      <c r="AA12"/>
      <c r="AB12"/>
      <c r="AC12"/>
      <c r="AD12"/>
      <c r="AE12"/>
    </row>
    <row r="13" spans="1:40" x14ac:dyDescent="0.35">
      <c r="A13" s="92"/>
      <c r="B13" s="92"/>
      <c r="C13" s="93"/>
      <c r="D13" s="92"/>
      <c r="E13" s="92"/>
      <c r="F13" s="94"/>
      <c r="G13" s="92"/>
      <c r="H13" s="95"/>
      <c r="I13" s="92"/>
      <c r="J13" s="92"/>
      <c r="K13" s="92"/>
      <c r="L13" s="92"/>
      <c r="M13" s="92"/>
      <c r="N13" s="92"/>
      <c r="O13" s="92"/>
      <c r="P13" s="92"/>
    </row>
    <row r="14" spans="1:40" x14ac:dyDescent="0.35">
      <c r="A14" s="92"/>
      <c r="B14" s="92"/>
      <c r="C14" s="93"/>
      <c r="D14" s="92"/>
      <c r="E14" s="92"/>
      <c r="F14" s="94"/>
      <c r="G14" s="92"/>
      <c r="H14" s="95"/>
      <c r="I14" s="92"/>
      <c r="J14" s="92"/>
      <c r="K14" s="92"/>
      <c r="L14" s="92"/>
      <c r="M14" s="92"/>
      <c r="N14" s="92"/>
      <c r="O14" s="92"/>
      <c r="P14" s="92"/>
    </row>
    <row r="15" spans="1:40" x14ac:dyDescent="0.35">
      <c r="A15" s="92"/>
      <c r="B15" s="92"/>
      <c r="C15" s="93"/>
      <c r="D15" s="92"/>
      <c r="E15" s="92"/>
      <c r="F15" s="94"/>
      <c r="G15" s="92"/>
      <c r="H15" s="95"/>
      <c r="I15" s="92"/>
      <c r="J15" s="92"/>
      <c r="K15" s="92"/>
      <c r="L15" s="92"/>
      <c r="M15" s="92"/>
      <c r="N15" s="92"/>
      <c r="O15" s="92"/>
      <c r="P15" s="92"/>
    </row>
    <row r="16" spans="1:40" x14ac:dyDescent="0.35">
      <c r="A16" s="92"/>
      <c r="B16" s="92"/>
      <c r="C16" s="93"/>
      <c r="D16" s="92"/>
      <c r="E16" s="92"/>
      <c r="F16" s="94"/>
      <c r="G16" s="92"/>
      <c r="H16" s="95"/>
      <c r="I16" s="92"/>
      <c r="J16" s="92"/>
      <c r="K16" s="92"/>
      <c r="L16" s="92"/>
      <c r="M16" s="92"/>
      <c r="N16" s="92"/>
      <c r="O16" s="92"/>
      <c r="P16" s="92"/>
      <c r="R16" s="97"/>
      <c r="S16" s="97"/>
      <c r="T16" s="97"/>
      <c r="U16" s="97"/>
      <c r="V16" s="97"/>
      <c r="W16" s="97"/>
    </row>
    <row r="17" spans="1:23" x14ac:dyDescent="0.35">
      <c r="A17" s="92"/>
      <c r="B17" s="92"/>
      <c r="C17" s="93"/>
      <c r="D17" s="92"/>
      <c r="E17" s="92"/>
      <c r="F17" s="94"/>
      <c r="G17" s="92"/>
      <c r="H17" s="95"/>
      <c r="I17" s="92"/>
      <c r="J17" s="92"/>
      <c r="K17" s="92"/>
      <c r="L17" s="92"/>
      <c r="M17" s="92"/>
      <c r="N17" s="92"/>
      <c r="O17" s="92"/>
      <c r="P17" s="92"/>
      <c r="R17" s="97"/>
      <c r="S17" s="97"/>
      <c r="T17" s="97"/>
      <c r="U17" s="97"/>
      <c r="V17" s="97"/>
      <c r="W17" s="97"/>
    </row>
    <row r="18" spans="1:23" x14ac:dyDescent="0.35">
      <c r="A18" s="92"/>
      <c r="B18" s="92"/>
      <c r="C18" s="93"/>
      <c r="D18" s="92"/>
      <c r="E18" s="92"/>
      <c r="F18" s="94"/>
      <c r="G18" s="92"/>
      <c r="H18" s="95"/>
      <c r="I18" s="92"/>
      <c r="J18" s="92"/>
      <c r="K18" s="92"/>
      <c r="L18" s="92"/>
      <c r="M18" s="92"/>
      <c r="N18" s="92"/>
      <c r="O18" s="92"/>
      <c r="P18" s="92"/>
    </row>
    <row r="19" spans="1:23" x14ac:dyDescent="0.35">
      <c r="A19" s="92"/>
      <c r="B19" s="92"/>
      <c r="C19" s="93"/>
      <c r="D19" s="92"/>
      <c r="E19" s="92"/>
      <c r="F19" s="94"/>
      <c r="G19" s="92"/>
      <c r="H19" s="95"/>
      <c r="I19" s="92"/>
      <c r="J19" s="92"/>
      <c r="K19" s="92"/>
      <c r="L19" s="92"/>
      <c r="M19" s="92"/>
      <c r="N19" s="92"/>
      <c r="O19" s="92"/>
      <c r="P19" s="92"/>
    </row>
    <row r="20" spans="1:23" x14ac:dyDescent="0.35">
      <c r="A20" s="92"/>
      <c r="B20" s="92"/>
      <c r="C20" s="93"/>
      <c r="D20" s="92"/>
      <c r="E20" s="92"/>
      <c r="F20" s="94"/>
      <c r="G20" s="92"/>
      <c r="H20" s="95"/>
      <c r="I20" s="92"/>
      <c r="J20" s="92"/>
      <c r="K20" s="92"/>
      <c r="L20" s="92"/>
      <c r="M20" s="92"/>
      <c r="N20" s="92"/>
      <c r="O20" s="92"/>
      <c r="P20" s="92"/>
    </row>
    <row r="21" spans="1:23" x14ac:dyDescent="0.35">
      <c r="A21" s="92"/>
      <c r="B21" s="92"/>
      <c r="C21" s="93"/>
      <c r="D21" s="92"/>
      <c r="E21" s="92"/>
      <c r="F21" s="94"/>
      <c r="G21" s="92"/>
      <c r="H21" s="95"/>
      <c r="I21" s="92"/>
      <c r="J21" s="92"/>
      <c r="K21" s="92"/>
      <c r="L21" s="92"/>
      <c r="M21" s="92"/>
      <c r="N21" s="92"/>
      <c r="O21" s="92"/>
      <c r="P21" s="92"/>
    </row>
    <row r="22" spans="1:23" x14ac:dyDescent="0.35">
      <c r="A22" s="92"/>
      <c r="B22" s="92"/>
      <c r="C22" s="93"/>
      <c r="D22" s="92"/>
      <c r="E22" s="92"/>
      <c r="F22" s="94"/>
      <c r="G22" s="92"/>
      <c r="H22" s="95"/>
      <c r="I22" s="92"/>
      <c r="J22" s="92"/>
      <c r="K22" s="92"/>
      <c r="L22" s="92"/>
      <c r="M22" s="92"/>
      <c r="N22" s="92"/>
      <c r="O22" s="92"/>
      <c r="P22" s="92"/>
    </row>
    <row r="23" spans="1:23" x14ac:dyDescent="0.35">
      <c r="A23" s="92"/>
      <c r="B23" s="92"/>
      <c r="C23" s="93"/>
      <c r="D23" s="92"/>
      <c r="E23" s="92"/>
      <c r="F23" s="94"/>
      <c r="G23" s="92"/>
      <c r="H23" s="95"/>
      <c r="I23" s="92"/>
      <c r="J23" s="92"/>
      <c r="K23" s="92"/>
      <c r="L23" s="92"/>
      <c r="M23" s="92"/>
      <c r="N23" s="92"/>
      <c r="O23" s="92"/>
      <c r="P23" s="92"/>
    </row>
    <row r="24" spans="1:23" x14ac:dyDescent="0.35">
      <c r="A24" s="92"/>
      <c r="B24" s="92"/>
      <c r="C24" s="93"/>
      <c r="D24" s="92"/>
      <c r="E24" s="92"/>
      <c r="F24" s="94"/>
      <c r="G24" s="92"/>
      <c r="H24" s="95"/>
      <c r="I24" s="92"/>
      <c r="J24" s="92"/>
      <c r="K24" s="92"/>
      <c r="L24" s="92"/>
      <c r="M24" s="92"/>
      <c r="N24" s="92"/>
      <c r="O24" s="92"/>
      <c r="P24" s="92"/>
    </row>
    <row r="25" spans="1:23" x14ac:dyDescent="0.35">
      <c r="A25" s="92"/>
      <c r="B25" s="92"/>
      <c r="C25" s="93"/>
      <c r="D25" s="92"/>
      <c r="E25" s="92"/>
      <c r="F25" s="94"/>
      <c r="G25" s="92"/>
      <c r="H25" s="95"/>
      <c r="I25" s="92"/>
      <c r="J25" s="92"/>
      <c r="K25" s="92"/>
      <c r="L25" s="92"/>
      <c r="M25" s="92"/>
      <c r="N25" s="92"/>
      <c r="O25" s="92"/>
      <c r="P25" s="92"/>
    </row>
    <row r="26" spans="1:23" x14ac:dyDescent="0.35">
      <c r="A26" s="92"/>
      <c r="B26" s="92"/>
      <c r="C26" s="93"/>
      <c r="D26" s="92"/>
      <c r="E26" s="92"/>
      <c r="F26" s="94"/>
      <c r="G26" s="92"/>
      <c r="H26" s="95"/>
      <c r="I26" s="92"/>
      <c r="J26" s="92"/>
      <c r="K26" s="92"/>
      <c r="L26" s="92"/>
      <c r="M26" s="92"/>
      <c r="N26" s="92"/>
      <c r="O26" s="92"/>
      <c r="P26" s="92"/>
    </row>
    <row r="27" spans="1:23" ht="9" customHeight="1" thickBot="1" x14ac:dyDescent="0.4">
      <c r="A27" s="92"/>
      <c r="B27" s="92"/>
      <c r="C27" s="93"/>
      <c r="D27" s="92"/>
      <c r="E27" s="92"/>
      <c r="F27" s="94"/>
      <c r="G27" s="92"/>
      <c r="H27" s="95"/>
      <c r="I27" s="92"/>
      <c r="J27" s="92"/>
      <c r="K27" s="92"/>
      <c r="L27" s="92"/>
      <c r="M27" s="92"/>
      <c r="N27" s="92"/>
      <c r="O27" s="92"/>
      <c r="P27" s="92"/>
    </row>
    <row r="28" spans="1:23" ht="18.399999999999999" thickTop="1" thickBot="1" x14ac:dyDescent="0.4">
      <c r="A28" s="92"/>
      <c r="B28" s="411" t="s">
        <v>29</v>
      </c>
      <c r="C28" s="405"/>
      <c r="D28" s="405"/>
      <c r="E28" s="405"/>
      <c r="F28" s="405"/>
      <c r="G28" s="405"/>
      <c r="H28" s="412"/>
      <c r="I28" s="92"/>
      <c r="J28" s="92"/>
      <c r="K28" s="92"/>
      <c r="L28" s="92"/>
      <c r="M28" s="92"/>
      <c r="N28" s="92"/>
      <c r="O28" s="92"/>
      <c r="P28" s="92"/>
    </row>
    <row r="29" spans="1:23" ht="23.25" customHeight="1" thickTop="1" thickBot="1" x14ac:dyDescent="0.55000000000000004">
      <c r="A29" s="92"/>
      <c r="B29" s="79" t="s">
        <v>4</v>
      </c>
      <c r="C29" s="80" t="s">
        <v>41</v>
      </c>
      <c r="D29" s="404" t="s">
        <v>21</v>
      </c>
      <c r="E29" s="405"/>
      <c r="F29" s="405"/>
      <c r="G29" s="409" t="s">
        <v>49</v>
      </c>
      <c r="H29" s="410"/>
      <c r="I29" s="92"/>
      <c r="J29" s="92"/>
      <c r="K29" s="92"/>
      <c r="L29" s="92"/>
      <c r="M29" s="92"/>
      <c r="N29" s="92"/>
      <c r="O29" s="92"/>
      <c r="P29" s="92"/>
    </row>
    <row r="30" spans="1:23" ht="63" customHeight="1" thickBot="1" x14ac:dyDescent="0.4">
      <c r="A30" s="92"/>
      <c r="B30" s="76" t="s">
        <v>26</v>
      </c>
      <c r="C30" s="123">
        <f>'1. Market Rate and Figure 11.4'!H5</f>
        <v>50000</v>
      </c>
      <c r="D30" s="406" t="str">
        <f>'1. Market Rate and Figure 11.4'!H6</f>
        <v>Assume Competitor A will bid $50,000 / month due to additional costs for mobilizing more equipment and higher salaries for international staff</v>
      </c>
      <c r="E30" s="407"/>
      <c r="F30" s="408"/>
      <c r="G30" s="77" t="s">
        <v>115</v>
      </c>
      <c r="H30" s="89">
        <f>(C33-C30)/C33</f>
        <v>0.2857142857142857</v>
      </c>
      <c r="I30" s="92"/>
      <c r="J30" s="92"/>
      <c r="K30" s="92"/>
      <c r="L30" s="92"/>
      <c r="M30" s="92"/>
      <c r="N30" s="92"/>
      <c r="O30" s="92"/>
      <c r="P30" s="92"/>
    </row>
    <row r="31" spans="1:23" ht="44.25" customHeight="1" thickBot="1" x14ac:dyDescent="0.4">
      <c r="A31" s="92"/>
      <c r="B31" s="76" t="s">
        <v>1</v>
      </c>
      <c r="C31" s="81">
        <f>'2. Pricing Sensitivity'!D37</f>
        <v>25000</v>
      </c>
      <c r="D31" s="413"/>
      <c r="E31" s="414"/>
      <c r="F31" s="414"/>
      <c r="G31" s="77" t="s">
        <v>62</v>
      </c>
      <c r="H31" s="89">
        <f>(C33-C30)/C30</f>
        <v>0.4</v>
      </c>
      <c r="I31" s="92"/>
      <c r="J31" s="92"/>
      <c r="K31" s="92"/>
      <c r="L31" s="92"/>
      <c r="M31" s="92"/>
      <c r="N31" s="92"/>
      <c r="O31" s="92"/>
      <c r="P31" s="92"/>
    </row>
    <row r="32" spans="1:23" ht="45" customHeight="1" thickBot="1" x14ac:dyDescent="0.4">
      <c r="A32" s="92"/>
      <c r="B32" s="76" t="s">
        <v>60</v>
      </c>
      <c r="C32" s="81">
        <f>C31+C30</f>
        <v>75000</v>
      </c>
      <c r="D32" s="413"/>
      <c r="E32" s="414"/>
      <c r="F32" s="414"/>
      <c r="G32" s="88" t="s">
        <v>111</v>
      </c>
      <c r="H32" s="89">
        <f>(C33-C30)/C31</f>
        <v>0.8</v>
      </c>
      <c r="I32" s="92"/>
      <c r="J32" s="92"/>
      <c r="K32" s="92"/>
      <c r="L32" s="92"/>
      <c r="M32" s="92"/>
      <c r="N32" s="92"/>
      <c r="O32" s="92"/>
      <c r="P32" s="92"/>
    </row>
    <row r="33" spans="1:16" ht="39.75" customHeight="1" thickTop="1" thickBot="1" x14ac:dyDescent="0.4">
      <c r="A33" s="92"/>
      <c r="B33" s="76" t="s">
        <v>109</v>
      </c>
      <c r="C33" s="83">
        <v>70000</v>
      </c>
      <c r="D33" s="413"/>
      <c r="E33" s="414"/>
      <c r="F33" s="414"/>
      <c r="G33" s="77" t="s">
        <v>162</v>
      </c>
      <c r="H33" s="122">
        <v>0.3</v>
      </c>
      <c r="I33" s="92"/>
      <c r="J33" s="92"/>
      <c r="K33" s="92"/>
      <c r="L33" s="92"/>
      <c r="M33" s="92"/>
      <c r="N33" s="92"/>
      <c r="O33" s="92"/>
      <c r="P33" s="92"/>
    </row>
    <row r="34" spans="1:16" ht="42.75" customHeight="1" thickBot="1" x14ac:dyDescent="0.4">
      <c r="A34" s="92"/>
      <c r="B34" s="76" t="s">
        <v>61</v>
      </c>
      <c r="C34" s="82">
        <v>25000</v>
      </c>
      <c r="D34" s="413" t="s">
        <v>108</v>
      </c>
      <c r="E34" s="414"/>
      <c r="F34" s="415"/>
      <c r="G34" s="77" t="s">
        <v>54</v>
      </c>
      <c r="H34" s="90">
        <v>0.14000000000000001</v>
      </c>
      <c r="I34" s="92"/>
      <c r="J34" s="92"/>
      <c r="K34" s="92"/>
      <c r="L34" s="92"/>
      <c r="M34" s="92"/>
      <c r="N34" s="92"/>
      <c r="O34" s="92"/>
      <c r="P34" s="92"/>
    </row>
    <row r="35" spans="1:16" ht="42.75" customHeight="1" thickBot="1" x14ac:dyDescent="0.4">
      <c r="A35" s="92"/>
      <c r="B35" s="76" t="s">
        <v>81</v>
      </c>
      <c r="C35" s="82">
        <v>5000</v>
      </c>
      <c r="D35" s="413" t="s">
        <v>82</v>
      </c>
      <c r="E35" s="414"/>
      <c r="F35" s="415"/>
      <c r="G35" s="77" t="s">
        <v>83</v>
      </c>
      <c r="H35" s="169">
        <f>C35/C33</f>
        <v>7.1428571428571425E-2</v>
      </c>
      <c r="I35" s="92"/>
      <c r="J35" s="92"/>
      <c r="K35" s="92"/>
      <c r="L35" s="92"/>
      <c r="M35" s="92"/>
      <c r="N35" s="92"/>
      <c r="O35" s="92"/>
      <c r="P35" s="92"/>
    </row>
    <row r="36" spans="1:16" ht="60" customHeight="1" thickBot="1" x14ac:dyDescent="0.4">
      <c r="A36" s="92"/>
      <c r="B36" s="76" t="s">
        <v>51</v>
      </c>
      <c r="C36" s="82">
        <v>20000</v>
      </c>
      <c r="D36" s="413" t="s">
        <v>52</v>
      </c>
      <c r="E36" s="414"/>
      <c r="F36" s="414"/>
      <c r="G36" s="77" t="s">
        <v>50</v>
      </c>
      <c r="H36" s="90">
        <v>0.25</v>
      </c>
      <c r="I36" s="92"/>
      <c r="J36" s="92"/>
      <c r="K36" s="92"/>
      <c r="L36" s="92"/>
      <c r="M36" s="92"/>
      <c r="N36" s="92"/>
      <c r="O36" s="92"/>
      <c r="P36" s="92"/>
    </row>
    <row r="37" spans="1:16" ht="45.75" customHeight="1" thickBot="1" x14ac:dyDescent="0.4">
      <c r="A37" s="92"/>
      <c r="B37" s="76" t="s">
        <v>110</v>
      </c>
      <c r="C37" s="81">
        <f>(C34+C35)*(1+H34)</f>
        <v>34200.000000000007</v>
      </c>
      <c r="D37" s="413"/>
      <c r="E37" s="414"/>
      <c r="F37" s="414"/>
      <c r="G37" s="77" t="s">
        <v>68</v>
      </c>
      <c r="H37" s="89">
        <f>(C33-C34-C35-C36)/C33</f>
        <v>0.2857142857142857</v>
      </c>
      <c r="I37" s="92"/>
      <c r="J37" s="92"/>
      <c r="K37" s="92"/>
      <c r="L37" s="92"/>
      <c r="M37" s="92"/>
      <c r="N37" s="92"/>
      <c r="O37" s="92"/>
      <c r="P37" s="92"/>
    </row>
    <row r="38" spans="1:16" ht="31.5" customHeight="1" thickBot="1" x14ac:dyDescent="0.4">
      <c r="A38" s="92"/>
      <c r="B38" s="77" t="s">
        <v>86</v>
      </c>
      <c r="C38" s="81">
        <f>C33-C34-C35-C36</f>
        <v>20000</v>
      </c>
      <c r="D38" s="413"/>
      <c r="E38" s="414"/>
      <c r="F38" s="414"/>
      <c r="G38" s="77" t="s">
        <v>112</v>
      </c>
      <c r="H38" s="89">
        <f>C39/C33</f>
        <v>0.5714285714285714</v>
      </c>
      <c r="I38" s="92"/>
      <c r="J38" s="92"/>
      <c r="K38" s="92"/>
      <c r="L38" s="92"/>
      <c r="M38" s="92"/>
      <c r="N38" s="92"/>
      <c r="O38" s="92"/>
      <c r="P38" s="92"/>
    </row>
    <row r="39" spans="1:16" ht="40.5" customHeight="1" thickBot="1" x14ac:dyDescent="0.4">
      <c r="A39" s="92"/>
      <c r="B39" s="84" t="s">
        <v>0</v>
      </c>
      <c r="C39" s="85">
        <f>C33-C34-C35</f>
        <v>40000</v>
      </c>
      <c r="D39" s="416"/>
      <c r="E39" s="417"/>
      <c r="F39" s="417"/>
      <c r="G39" s="78" t="s">
        <v>63</v>
      </c>
      <c r="H39" s="91">
        <f>(C30-C34)/C30</f>
        <v>0.5</v>
      </c>
      <c r="I39" s="92"/>
      <c r="J39" s="92"/>
      <c r="K39" s="92"/>
      <c r="L39" s="92"/>
      <c r="M39" s="92"/>
      <c r="N39" s="92"/>
      <c r="O39" s="92"/>
      <c r="P39" s="92"/>
    </row>
    <row r="40" spans="1:16" ht="13.15" thickTop="1" x14ac:dyDescent="0.35">
      <c r="A40" s="92"/>
      <c r="B40" s="92"/>
      <c r="C40" s="93"/>
      <c r="D40" s="92"/>
      <c r="E40" s="92"/>
      <c r="F40" s="94"/>
      <c r="G40" s="92"/>
      <c r="H40" s="95"/>
      <c r="I40" s="92"/>
      <c r="J40" s="92"/>
      <c r="K40" s="92"/>
      <c r="L40" s="92"/>
      <c r="M40" s="92"/>
      <c r="N40" s="92"/>
      <c r="O40" s="92"/>
      <c r="P40" s="92"/>
    </row>
    <row r="41" spans="1:16" x14ac:dyDescent="0.35">
      <c r="A41" s="92"/>
      <c r="B41" s="92"/>
      <c r="C41" s="93"/>
      <c r="D41" s="92"/>
      <c r="E41" s="92"/>
      <c r="F41" s="94"/>
      <c r="G41" s="92"/>
      <c r="H41" s="95"/>
      <c r="I41" s="92"/>
      <c r="J41" s="92"/>
      <c r="K41" s="92"/>
      <c r="L41" s="92"/>
      <c r="M41" s="92"/>
      <c r="N41" s="92"/>
      <c r="O41" s="92"/>
      <c r="P41" s="92"/>
    </row>
    <row r="42" spans="1:16" x14ac:dyDescent="0.35">
      <c r="A42" s="92"/>
      <c r="B42" s="92"/>
      <c r="C42" s="93"/>
      <c r="D42" s="92"/>
      <c r="E42" s="92"/>
      <c r="F42" s="94"/>
      <c r="G42" s="92"/>
      <c r="H42" s="95"/>
      <c r="I42" s="92"/>
      <c r="J42" s="92"/>
      <c r="K42" s="92"/>
      <c r="L42" s="92"/>
      <c r="M42" s="92"/>
      <c r="N42" s="92"/>
      <c r="O42" s="92"/>
      <c r="P42" s="92"/>
    </row>
    <row r="43" spans="1:16" x14ac:dyDescent="0.35">
      <c r="A43" s="92"/>
      <c r="B43" s="92"/>
      <c r="C43" s="93"/>
      <c r="D43" s="92"/>
      <c r="E43" s="92"/>
      <c r="F43" s="94"/>
      <c r="G43" s="92"/>
      <c r="H43" s="95"/>
      <c r="I43" s="92"/>
      <c r="J43" s="92"/>
      <c r="K43" s="92"/>
      <c r="L43" s="92"/>
      <c r="M43" s="92"/>
      <c r="N43" s="92"/>
      <c r="O43" s="92"/>
      <c r="P43" s="92"/>
    </row>
    <row r="44" spans="1:16" x14ac:dyDescent="0.35">
      <c r="A44" s="92"/>
      <c r="B44" s="92"/>
      <c r="C44" s="93"/>
      <c r="D44" s="92"/>
      <c r="E44" s="92"/>
      <c r="F44" s="94"/>
      <c r="G44" s="92"/>
      <c r="H44" s="95"/>
      <c r="I44" s="92"/>
      <c r="J44" s="92"/>
      <c r="K44" s="92"/>
      <c r="L44" s="92"/>
      <c r="M44" s="92"/>
      <c r="N44" s="92"/>
      <c r="O44" s="92"/>
      <c r="P44" s="92"/>
    </row>
    <row r="45" spans="1:16" x14ac:dyDescent="0.35">
      <c r="A45" s="92"/>
      <c r="B45" s="92"/>
      <c r="C45" s="93"/>
      <c r="D45" s="92"/>
      <c r="E45" s="92"/>
      <c r="F45" s="94"/>
      <c r="G45" s="92"/>
      <c r="H45" s="95"/>
      <c r="I45" s="92"/>
      <c r="J45" s="92"/>
      <c r="K45" s="92"/>
      <c r="L45" s="92"/>
      <c r="M45" s="92"/>
      <c r="N45" s="92"/>
      <c r="O45" s="92"/>
      <c r="P45" s="92"/>
    </row>
    <row r="46" spans="1:16" x14ac:dyDescent="0.35">
      <c r="A46" s="92"/>
      <c r="B46" s="92"/>
      <c r="C46" s="93"/>
      <c r="D46" s="92"/>
      <c r="E46" s="92"/>
      <c r="F46" s="94"/>
      <c r="G46" s="92"/>
      <c r="H46" s="95"/>
      <c r="I46" s="92"/>
      <c r="J46" s="92"/>
      <c r="K46" s="92"/>
      <c r="L46" s="92"/>
      <c r="M46" s="92"/>
      <c r="N46" s="92"/>
      <c r="O46" s="92"/>
      <c r="P46" s="92"/>
    </row>
    <row r="47" spans="1:16" x14ac:dyDescent="0.35">
      <c r="B47" s="92"/>
    </row>
  </sheetData>
  <mergeCells count="17">
    <mergeCell ref="D34:F34"/>
    <mergeCell ref="D36:F36"/>
    <mergeCell ref="D39:F39"/>
    <mergeCell ref="D33:F33"/>
    <mergeCell ref="D37:F37"/>
    <mergeCell ref="D38:F38"/>
    <mergeCell ref="D35:F35"/>
    <mergeCell ref="D30:F30"/>
    <mergeCell ref="G29:H29"/>
    <mergeCell ref="B28:H28"/>
    <mergeCell ref="D31:F31"/>
    <mergeCell ref="D32:F32"/>
    <mergeCell ref="Q2:U2"/>
    <mergeCell ref="W1:AB1"/>
    <mergeCell ref="Q1:U1"/>
    <mergeCell ref="B2:H2"/>
    <mergeCell ref="D29:F29"/>
  </mergeCells>
  <phoneticPr fontId="0" type="noConversion"/>
  <pageMargins left="0.75" right="0.75" top="1" bottom="1" header="0.5" footer="0.5"/>
  <pageSetup scale="5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A1:AN47"/>
  <sheetViews>
    <sheetView topLeftCell="A28" zoomScale="90" zoomScaleNormal="90" workbookViewId="0">
      <selection activeCell="J31" sqref="J31"/>
    </sheetView>
  </sheetViews>
  <sheetFormatPr defaultColWidth="9.1328125" defaultRowHeight="12.75" x14ac:dyDescent="0.35"/>
  <cols>
    <col min="1" max="1" width="2" style="256" customWidth="1"/>
    <col min="2" max="2" width="41.265625" style="256" customWidth="1"/>
    <col min="3" max="3" width="25.3984375" style="259" customWidth="1"/>
    <col min="4" max="4" width="17.73046875" style="256" customWidth="1"/>
    <col min="5" max="5" width="4.86328125" style="256" customWidth="1"/>
    <col min="6" max="6" width="62.3984375" style="258" customWidth="1"/>
    <col min="7" max="7" width="50.1328125" style="256" customWidth="1"/>
    <col min="8" max="8" width="15.86328125" style="257" customWidth="1"/>
    <col min="9" max="9" width="1.59765625" style="256" customWidth="1"/>
    <col min="10" max="10" width="9.1328125" style="256"/>
    <col min="11" max="11" width="0" style="256" hidden="1" customWidth="1"/>
    <col min="12" max="15" width="9.1328125" style="256" hidden="1" customWidth="1"/>
    <col min="16" max="16" width="182.1328125" style="256" customWidth="1"/>
    <col min="17" max="17" width="9.1328125" style="256"/>
    <col min="18" max="18" width="13.3984375" style="256" bestFit="1" customWidth="1"/>
    <col min="19" max="20" width="13.3984375" style="256" customWidth="1"/>
    <col min="21" max="21" width="13.3984375" style="256" bestFit="1" customWidth="1"/>
    <col min="22" max="22" width="13.3984375" style="256" customWidth="1"/>
    <col min="23" max="23" width="12.73046875" style="256" customWidth="1"/>
    <col min="24" max="24" width="15.265625" style="256" customWidth="1"/>
    <col min="25" max="25" width="0.73046875" style="256" customWidth="1"/>
    <col min="26" max="26" width="21.86328125" style="256" customWidth="1"/>
    <col min="27" max="27" width="19" style="256" customWidth="1"/>
    <col min="28" max="28" width="22.3984375" style="256" customWidth="1"/>
    <col min="29" max="16384" width="9.1328125" style="256"/>
  </cols>
  <sheetData>
    <row r="1" spans="1:40" ht="13.15" x14ac:dyDescent="0.4">
      <c r="A1" s="264"/>
      <c r="B1" s="264"/>
      <c r="C1" s="267"/>
      <c r="D1" s="264"/>
      <c r="E1" s="264"/>
      <c r="F1" s="266"/>
      <c r="G1" s="264"/>
      <c r="H1" s="265"/>
      <c r="I1" s="264"/>
      <c r="J1" s="264"/>
      <c r="K1" s="264"/>
      <c r="L1" s="264"/>
      <c r="M1" s="264"/>
      <c r="N1" s="264"/>
      <c r="O1" s="264"/>
      <c r="P1" s="264"/>
      <c r="Q1" s="429" t="s">
        <v>67</v>
      </c>
      <c r="R1" s="430"/>
      <c r="S1" s="430"/>
      <c r="T1" s="430"/>
      <c r="U1" s="430"/>
      <c r="V1" s="334"/>
      <c r="W1" s="431" t="s">
        <v>66</v>
      </c>
      <c r="X1" s="431"/>
      <c r="Y1" s="431"/>
      <c r="Z1" s="431"/>
      <c r="AA1" s="431"/>
      <c r="AB1" s="432"/>
      <c r="AC1" s="305"/>
      <c r="AD1" s="305"/>
      <c r="AE1" s="305"/>
      <c r="AF1" s="305"/>
      <c r="AG1" s="305"/>
      <c r="AH1" s="305"/>
      <c r="AI1" s="305"/>
      <c r="AJ1" s="305"/>
      <c r="AK1" s="305"/>
      <c r="AL1" s="305"/>
      <c r="AM1" s="305"/>
      <c r="AN1" s="305"/>
    </row>
    <row r="2" spans="1:40" ht="23.25" customHeight="1" x14ac:dyDescent="0.7">
      <c r="A2" s="264"/>
      <c r="B2" s="433" t="s">
        <v>163</v>
      </c>
      <c r="C2" s="433"/>
      <c r="D2" s="433"/>
      <c r="E2" s="433"/>
      <c r="F2" s="433"/>
      <c r="G2" s="433"/>
      <c r="H2" s="433"/>
      <c r="I2" s="264"/>
      <c r="J2" s="264"/>
      <c r="K2" s="264"/>
      <c r="L2" s="264"/>
      <c r="M2" s="264"/>
      <c r="N2" s="264"/>
      <c r="O2" s="264"/>
      <c r="P2" s="264"/>
      <c r="Q2" s="434" t="s">
        <v>64</v>
      </c>
      <c r="R2" s="435"/>
      <c r="S2" s="435"/>
      <c r="T2" s="435"/>
      <c r="U2" s="435"/>
      <c r="V2" s="335"/>
      <c r="W2" s="336" t="s">
        <v>57</v>
      </c>
      <c r="X2" s="337" t="s">
        <v>58</v>
      </c>
      <c r="Y2" s="318"/>
      <c r="Z2" s="338" t="s">
        <v>158</v>
      </c>
      <c r="AA2" s="339" t="s">
        <v>65</v>
      </c>
      <c r="AB2" s="340" t="s">
        <v>59</v>
      </c>
      <c r="AC2" s="305"/>
      <c r="AD2" s="305"/>
      <c r="AE2" s="305"/>
      <c r="AF2" s="305"/>
      <c r="AG2" s="305"/>
      <c r="AH2" s="305"/>
      <c r="AI2" s="305"/>
      <c r="AJ2" s="305"/>
      <c r="AK2" s="305"/>
      <c r="AL2" s="305"/>
      <c r="AM2" s="305"/>
      <c r="AN2" s="305"/>
    </row>
    <row r="3" spans="1:40" ht="14.25" customHeight="1" x14ac:dyDescent="0.35">
      <c r="A3" s="264"/>
      <c r="B3" s="264"/>
      <c r="C3" s="267"/>
      <c r="D3" s="264"/>
      <c r="E3" s="264"/>
      <c r="F3" s="266"/>
      <c r="G3" s="264"/>
      <c r="H3" s="265"/>
      <c r="I3" s="264"/>
      <c r="J3" s="264"/>
      <c r="K3" s="264"/>
      <c r="L3" s="264"/>
      <c r="M3" s="264"/>
      <c r="N3" s="264"/>
      <c r="O3" s="264"/>
      <c r="P3" s="264"/>
      <c r="Q3" s="341" t="s">
        <v>46</v>
      </c>
      <c r="R3" s="319">
        <f>C30</f>
        <v>30000</v>
      </c>
      <c r="S3" s="315">
        <f>C31</f>
        <v>25000</v>
      </c>
      <c r="T3" s="342"/>
      <c r="U3" s="343"/>
      <c r="V3" s="344"/>
      <c r="W3" s="306"/>
      <c r="X3" s="345">
        <f>C31+C30</f>
        <v>55000</v>
      </c>
      <c r="Y3" s="306"/>
      <c r="Z3" s="315">
        <f>C33</f>
        <v>55000</v>
      </c>
      <c r="AA3" s="306"/>
      <c r="AB3" s="346"/>
      <c r="AC3" s="305"/>
      <c r="AD3" s="305"/>
      <c r="AE3" s="305"/>
      <c r="AF3" s="305"/>
      <c r="AG3" s="305"/>
      <c r="AH3" s="305"/>
      <c r="AI3" s="305"/>
      <c r="AJ3" s="305"/>
      <c r="AK3" s="305"/>
      <c r="AL3" s="305"/>
      <c r="AM3" s="305"/>
      <c r="AN3" s="305"/>
    </row>
    <row r="4" spans="1:40" ht="14.25" customHeight="1" x14ac:dyDescent="0.35">
      <c r="A4" s="264"/>
      <c r="B4" s="264"/>
      <c r="C4" s="267"/>
      <c r="D4" s="264"/>
      <c r="E4" s="264"/>
      <c r="F4" s="266"/>
      <c r="G4" s="264"/>
      <c r="H4" s="265"/>
      <c r="I4" s="264"/>
      <c r="J4" s="264"/>
      <c r="K4" s="264"/>
      <c r="L4" s="264"/>
      <c r="M4" s="264"/>
      <c r="N4" s="264"/>
      <c r="O4" s="264"/>
      <c r="P4" s="264"/>
      <c r="Q4" s="347"/>
      <c r="R4" s="348"/>
      <c r="S4" s="327"/>
      <c r="T4" s="348"/>
      <c r="U4" s="327"/>
      <c r="V4" s="349"/>
      <c r="W4" s="327"/>
      <c r="X4" s="345">
        <f>C31+C30</f>
        <v>55000</v>
      </c>
      <c r="Y4" s="327"/>
      <c r="Z4" s="315">
        <f>C33</f>
        <v>55000</v>
      </c>
      <c r="AA4" s="327"/>
      <c r="AB4" s="346"/>
      <c r="AC4" s="305"/>
      <c r="AD4" s="305"/>
      <c r="AE4" s="305"/>
      <c r="AF4" s="305"/>
      <c r="AG4" s="305"/>
      <c r="AH4" s="305"/>
      <c r="AI4" s="305"/>
      <c r="AJ4" s="305"/>
      <c r="AK4" s="305"/>
      <c r="AL4" s="305"/>
      <c r="AM4" s="305"/>
      <c r="AN4" s="305"/>
    </row>
    <row r="5" spans="1:40" x14ac:dyDescent="0.35">
      <c r="A5" s="264"/>
      <c r="B5" s="264"/>
      <c r="C5" s="267"/>
      <c r="D5" s="264"/>
      <c r="E5" s="264"/>
      <c r="F5" s="266"/>
      <c r="G5" s="264"/>
      <c r="H5" s="265"/>
      <c r="I5" s="264"/>
      <c r="J5" s="264"/>
      <c r="K5" s="264"/>
      <c r="L5" s="264"/>
      <c r="M5" s="264"/>
      <c r="N5" s="264"/>
      <c r="O5" s="264"/>
      <c r="P5" s="264"/>
      <c r="Q5" s="350" t="s">
        <v>47</v>
      </c>
      <c r="R5" s="329">
        <f>C34</f>
        <v>25000</v>
      </c>
      <c r="S5" s="316">
        <f>C35</f>
        <v>5000</v>
      </c>
      <c r="T5" s="351">
        <f>C39</f>
        <v>25000</v>
      </c>
      <c r="U5" s="318"/>
      <c r="V5" s="352"/>
      <c r="W5" s="316">
        <f>C37</f>
        <v>34200.000000000007</v>
      </c>
      <c r="X5" s="327"/>
      <c r="Y5" s="327"/>
      <c r="Z5" s="315">
        <f>C33</f>
        <v>55000</v>
      </c>
      <c r="AA5" s="327"/>
      <c r="AB5" s="346">
        <f>(1 +H36)*(C34+C36+C35)</f>
        <v>62500</v>
      </c>
      <c r="AC5" s="305"/>
      <c r="AD5" s="305"/>
      <c r="AE5" s="305"/>
      <c r="AF5" s="305"/>
      <c r="AG5" s="305"/>
      <c r="AH5" s="305"/>
      <c r="AI5" s="305"/>
      <c r="AJ5" s="305"/>
      <c r="AK5" s="305"/>
      <c r="AL5" s="305"/>
      <c r="AM5" s="305"/>
      <c r="AN5" s="305"/>
    </row>
    <row r="6" spans="1:40" x14ac:dyDescent="0.35">
      <c r="A6" s="264"/>
      <c r="B6" s="264"/>
      <c r="C6" s="267"/>
      <c r="D6" s="264"/>
      <c r="E6" s="264"/>
      <c r="F6" s="266"/>
      <c r="G6" s="264"/>
      <c r="H6" s="265"/>
      <c r="I6" s="264"/>
      <c r="J6" s="264"/>
      <c r="K6" s="264"/>
      <c r="L6" s="264"/>
      <c r="M6" s="264"/>
      <c r="N6" s="264"/>
      <c r="O6" s="264"/>
      <c r="P6" s="264"/>
      <c r="Q6" s="347"/>
      <c r="R6" s="348"/>
      <c r="S6" s="327"/>
      <c r="T6" s="348"/>
      <c r="U6" s="318"/>
      <c r="V6" s="352"/>
      <c r="W6" s="316">
        <f>C37</f>
        <v>34200.000000000007</v>
      </c>
      <c r="X6" s="327"/>
      <c r="Y6" s="353"/>
      <c r="Z6" s="315">
        <f>C33</f>
        <v>55000</v>
      </c>
      <c r="AA6" s="306">
        <f>C34+C36+C35</f>
        <v>50000</v>
      </c>
      <c r="AB6" s="346">
        <f>(1 +H36)*(C34+C36+C35)</f>
        <v>62500</v>
      </c>
      <c r="AC6" s="305"/>
      <c r="AD6" s="305"/>
      <c r="AE6" s="305"/>
      <c r="AF6" s="305"/>
      <c r="AG6" s="305"/>
      <c r="AH6" s="305"/>
      <c r="AI6" s="305"/>
      <c r="AJ6" s="305"/>
      <c r="AK6" s="305"/>
      <c r="AL6" s="305"/>
      <c r="AM6" s="305"/>
      <c r="AN6" s="305"/>
    </row>
    <row r="7" spans="1:40" ht="13.15" thickBot="1" x14ac:dyDescent="0.4">
      <c r="A7" s="264"/>
      <c r="B7" s="264"/>
      <c r="C7" s="267"/>
      <c r="D7" s="264" t="s">
        <v>53</v>
      </c>
      <c r="E7" s="264"/>
      <c r="F7" s="266"/>
      <c r="G7" s="264"/>
      <c r="H7" s="265"/>
      <c r="I7" s="264"/>
      <c r="J7" s="264"/>
      <c r="K7" s="264"/>
      <c r="L7" s="264"/>
      <c r="M7" s="264"/>
      <c r="N7" s="264"/>
      <c r="O7" s="264"/>
      <c r="P7" s="264"/>
      <c r="Q7" s="314" t="s">
        <v>48</v>
      </c>
      <c r="R7" s="354">
        <f>C34</f>
        <v>25000</v>
      </c>
      <c r="S7" s="323">
        <f>S5</f>
        <v>5000</v>
      </c>
      <c r="T7" s="355">
        <f>C36</f>
        <v>20000</v>
      </c>
      <c r="U7" s="310">
        <f>C38</f>
        <v>5000</v>
      </c>
      <c r="V7" s="356"/>
      <c r="W7" s="310"/>
      <c r="X7" s="310"/>
      <c r="Y7" s="310"/>
      <c r="Z7" s="315">
        <f>C33</f>
        <v>55000</v>
      </c>
      <c r="AA7" s="310">
        <f>C34+C36+C35</f>
        <v>50000</v>
      </c>
      <c r="AB7" s="357">
        <f>(1 +H36)*(C34+C36+C35)</f>
        <v>62500</v>
      </c>
      <c r="AC7" s="305"/>
      <c r="AD7" s="305"/>
      <c r="AE7" s="305"/>
      <c r="AF7" s="305"/>
      <c r="AG7" s="305"/>
      <c r="AH7" s="305"/>
      <c r="AI7" s="305"/>
      <c r="AJ7" s="305"/>
      <c r="AK7" s="305"/>
      <c r="AL7" s="305"/>
      <c r="AM7" s="305"/>
      <c r="AN7" s="305"/>
    </row>
    <row r="8" spans="1:40" x14ac:dyDescent="0.35">
      <c r="A8" s="264"/>
      <c r="B8" s="264"/>
      <c r="C8" s="267"/>
      <c r="D8" s="264"/>
      <c r="E8" s="264"/>
      <c r="F8" s="266"/>
      <c r="G8" s="264"/>
      <c r="H8" s="265"/>
      <c r="I8" s="264"/>
      <c r="J8" s="264"/>
      <c r="K8" s="264"/>
      <c r="L8" s="264"/>
      <c r="M8" s="264"/>
      <c r="N8" s="264"/>
      <c r="O8" s="264"/>
      <c r="P8" s="264"/>
      <c r="Q8" s="305"/>
      <c r="R8" s="305"/>
      <c r="S8" s="305"/>
      <c r="T8" s="305"/>
      <c r="U8" s="305"/>
      <c r="V8" s="305"/>
      <c r="W8" s="305"/>
      <c r="X8" s="305"/>
      <c r="Y8" s="305"/>
      <c r="Z8" s="305"/>
      <c r="AA8" s="305"/>
      <c r="AB8" s="305"/>
      <c r="AC8" s="305"/>
      <c r="AD8" s="305"/>
      <c r="AE8" s="305"/>
      <c r="AF8" s="305"/>
      <c r="AG8" s="305"/>
      <c r="AH8" s="305"/>
      <c r="AI8" s="305"/>
      <c r="AJ8" s="305"/>
      <c r="AK8" s="305"/>
      <c r="AL8" s="305"/>
      <c r="AM8" s="305"/>
      <c r="AN8" s="305"/>
    </row>
    <row r="9" spans="1:40" x14ac:dyDescent="0.35">
      <c r="A9" s="264"/>
      <c r="B9" s="264"/>
      <c r="C9" s="267"/>
      <c r="D9" s="264"/>
      <c r="E9" s="264"/>
      <c r="F9" s="266"/>
      <c r="G9" s="264"/>
      <c r="H9" s="265"/>
      <c r="I9" s="264"/>
      <c r="J9" s="264"/>
      <c r="K9" s="264"/>
      <c r="L9" s="264"/>
      <c r="M9" s="264"/>
      <c r="N9" s="264"/>
      <c r="O9" s="264"/>
      <c r="P9" s="264"/>
      <c r="Q9" s="305"/>
      <c r="R9" s="305"/>
      <c r="S9" s="305"/>
      <c r="T9" s="305"/>
      <c r="U9" s="305"/>
      <c r="V9" s="305"/>
      <c r="W9" s="305"/>
      <c r="X9" s="305"/>
      <c r="Y9" s="305"/>
      <c r="Z9" s="305"/>
      <c r="AA9" s="305"/>
      <c r="AB9" s="305"/>
      <c r="AC9" s="305"/>
      <c r="AD9" s="305"/>
      <c r="AE9" s="305"/>
      <c r="AF9" s="305"/>
      <c r="AG9" s="305"/>
      <c r="AH9" s="305"/>
      <c r="AI9" s="305"/>
      <c r="AJ9" s="305"/>
      <c r="AK9" s="305"/>
      <c r="AL9" s="305"/>
      <c r="AM9" s="305"/>
      <c r="AN9" s="305"/>
    </row>
    <row r="10" spans="1:40" x14ac:dyDescent="0.35">
      <c r="A10" s="264"/>
      <c r="B10" s="264"/>
      <c r="C10" s="267"/>
      <c r="D10" s="264"/>
      <c r="E10" s="264"/>
      <c r="F10" s="266"/>
      <c r="G10" s="267"/>
      <c r="H10" s="265"/>
      <c r="I10" s="264"/>
      <c r="J10" s="264"/>
      <c r="K10" s="264"/>
      <c r="L10" s="264"/>
      <c r="M10" s="264"/>
      <c r="N10" s="264"/>
      <c r="O10" s="264"/>
      <c r="P10" s="264"/>
      <c r="Q10" s="305"/>
      <c r="R10" s="305"/>
      <c r="S10" s="305"/>
      <c r="T10" s="305"/>
      <c r="U10" s="305"/>
      <c r="V10" s="305"/>
      <c r="W10" s="305"/>
      <c r="X10" s="305"/>
      <c r="Y10" s="305"/>
      <c r="Z10" s="305"/>
      <c r="AA10" s="305"/>
      <c r="AB10" s="305"/>
      <c r="AC10" s="305"/>
      <c r="AD10" s="305"/>
      <c r="AE10" s="305"/>
      <c r="AF10" s="305"/>
      <c r="AG10" s="305"/>
      <c r="AH10" s="305"/>
      <c r="AI10" s="305"/>
      <c r="AJ10" s="305"/>
      <c r="AK10" s="305"/>
      <c r="AL10" s="305"/>
      <c r="AM10" s="305"/>
      <c r="AN10" s="305"/>
    </row>
    <row r="11" spans="1:40" x14ac:dyDescent="0.35">
      <c r="A11" s="264"/>
      <c r="B11" s="264"/>
      <c r="C11" s="267"/>
      <c r="D11" s="264"/>
      <c r="E11" s="264"/>
      <c r="F11" s="266"/>
      <c r="G11" s="264"/>
      <c r="H11" s="265"/>
      <c r="I11" s="264"/>
      <c r="J11" s="264"/>
      <c r="K11" s="264"/>
      <c r="L11" s="264"/>
      <c r="M11" s="264"/>
      <c r="N11" s="264"/>
      <c r="O11" s="264"/>
      <c r="P11" s="264"/>
      <c r="Q11" s="305"/>
      <c r="R11" s="305"/>
      <c r="S11" s="305"/>
      <c r="T11" s="305"/>
      <c r="U11" s="305"/>
      <c r="V11" s="305"/>
      <c r="W11" s="305"/>
      <c r="X11" s="305"/>
      <c r="Y11" s="305"/>
      <c r="Z11" s="305"/>
      <c r="AA11" s="305"/>
      <c r="AB11" s="305"/>
      <c r="AC11" s="305"/>
      <c r="AD11" s="305"/>
      <c r="AE11" s="305"/>
    </row>
    <row r="12" spans="1:40" x14ac:dyDescent="0.35">
      <c r="A12" s="264"/>
      <c r="B12" s="264"/>
      <c r="C12" s="267"/>
      <c r="D12" s="264"/>
      <c r="E12" s="264"/>
      <c r="F12" s="266"/>
      <c r="G12" s="264"/>
      <c r="H12" s="265"/>
      <c r="I12" s="264"/>
      <c r="J12" s="264"/>
      <c r="K12" s="264"/>
      <c r="L12" s="264"/>
      <c r="M12" s="264"/>
      <c r="N12" s="264"/>
      <c r="O12" s="264"/>
      <c r="P12" s="264"/>
      <c r="Q12" s="305"/>
      <c r="R12" s="305"/>
      <c r="S12" s="305"/>
      <c r="T12" s="305"/>
      <c r="U12" s="305"/>
      <c r="V12" s="305"/>
      <c r="W12" s="305"/>
      <c r="X12" s="305"/>
      <c r="Y12" s="305"/>
      <c r="Z12" s="305"/>
      <c r="AA12" s="305"/>
      <c r="AB12" s="305"/>
      <c r="AC12" s="305"/>
      <c r="AD12" s="305"/>
      <c r="AE12" s="305"/>
    </row>
    <row r="13" spans="1:40" x14ac:dyDescent="0.35">
      <c r="A13" s="264"/>
      <c r="B13" s="264"/>
      <c r="C13" s="267"/>
      <c r="D13" s="264"/>
      <c r="E13" s="264"/>
      <c r="F13" s="266"/>
      <c r="G13" s="264"/>
      <c r="H13" s="265"/>
      <c r="I13" s="264"/>
      <c r="J13" s="264"/>
      <c r="K13" s="264"/>
      <c r="L13" s="264"/>
      <c r="M13" s="264"/>
      <c r="N13" s="264"/>
      <c r="O13" s="264"/>
      <c r="P13" s="264"/>
    </row>
    <row r="14" spans="1:40" x14ac:dyDescent="0.35">
      <c r="A14" s="264"/>
      <c r="B14" s="264"/>
      <c r="C14" s="267"/>
      <c r="D14" s="264"/>
      <c r="E14" s="264"/>
      <c r="F14" s="266"/>
      <c r="G14" s="264"/>
      <c r="H14" s="265"/>
      <c r="I14" s="264"/>
      <c r="J14" s="264"/>
      <c r="K14" s="264"/>
      <c r="L14" s="264"/>
      <c r="M14" s="264"/>
      <c r="N14" s="264"/>
      <c r="O14" s="264"/>
      <c r="P14" s="264"/>
    </row>
    <row r="15" spans="1:40" x14ac:dyDescent="0.35">
      <c r="A15" s="264"/>
      <c r="B15" s="264"/>
      <c r="C15" s="267"/>
      <c r="D15" s="264"/>
      <c r="E15" s="264"/>
      <c r="F15" s="266"/>
      <c r="G15" s="264"/>
      <c r="H15" s="265"/>
      <c r="I15" s="264"/>
      <c r="J15" s="264"/>
      <c r="K15" s="264"/>
      <c r="L15" s="264"/>
      <c r="M15" s="264"/>
      <c r="N15" s="264"/>
      <c r="O15" s="264"/>
      <c r="P15" s="264"/>
    </row>
    <row r="16" spans="1:40" x14ac:dyDescent="0.35">
      <c r="A16" s="264"/>
      <c r="B16" s="264"/>
      <c r="C16" s="267"/>
      <c r="D16" s="264"/>
      <c r="E16" s="264"/>
      <c r="F16" s="266"/>
      <c r="G16" s="264"/>
      <c r="H16" s="265"/>
      <c r="I16" s="264"/>
      <c r="J16" s="264"/>
      <c r="K16" s="264"/>
      <c r="L16" s="264"/>
      <c r="M16" s="264"/>
      <c r="N16" s="264"/>
      <c r="O16" s="264"/>
      <c r="P16" s="264"/>
      <c r="R16" s="358"/>
      <c r="S16" s="358"/>
      <c r="T16" s="358"/>
      <c r="U16" s="358"/>
      <c r="V16" s="358"/>
      <c r="W16" s="358"/>
    </row>
    <row r="17" spans="1:23" x14ac:dyDescent="0.35">
      <c r="A17" s="264"/>
      <c r="B17" s="264"/>
      <c r="C17" s="267"/>
      <c r="D17" s="264"/>
      <c r="E17" s="264"/>
      <c r="F17" s="266"/>
      <c r="G17" s="264"/>
      <c r="H17" s="265"/>
      <c r="I17" s="264"/>
      <c r="J17" s="264"/>
      <c r="K17" s="264"/>
      <c r="L17" s="264"/>
      <c r="M17" s="264"/>
      <c r="N17" s="264"/>
      <c r="O17" s="264"/>
      <c r="P17" s="264"/>
      <c r="R17" s="358"/>
      <c r="S17" s="358"/>
      <c r="T17" s="358"/>
      <c r="U17" s="358"/>
      <c r="V17" s="358"/>
      <c r="W17" s="358"/>
    </row>
    <row r="18" spans="1:23" x14ac:dyDescent="0.35">
      <c r="A18" s="264"/>
      <c r="B18" s="264"/>
      <c r="C18" s="267"/>
      <c r="D18" s="264"/>
      <c r="E18" s="264"/>
      <c r="F18" s="266"/>
      <c r="G18" s="264"/>
      <c r="H18" s="265"/>
      <c r="I18" s="264"/>
      <c r="J18" s="264"/>
      <c r="K18" s="264"/>
      <c r="L18" s="264"/>
      <c r="M18" s="264"/>
      <c r="N18" s="264"/>
      <c r="O18" s="264"/>
      <c r="P18" s="264"/>
    </row>
    <row r="19" spans="1:23" x14ac:dyDescent="0.35">
      <c r="A19" s="264"/>
      <c r="B19" s="264"/>
      <c r="C19" s="267"/>
      <c r="D19" s="264"/>
      <c r="E19" s="264"/>
      <c r="F19" s="266"/>
      <c r="G19" s="264"/>
      <c r="H19" s="265"/>
      <c r="I19" s="264"/>
      <c r="J19" s="264"/>
      <c r="K19" s="264"/>
      <c r="L19" s="264"/>
      <c r="M19" s="264"/>
      <c r="N19" s="264"/>
      <c r="O19" s="264"/>
      <c r="P19" s="264"/>
    </row>
    <row r="20" spans="1:23" x14ac:dyDescent="0.35">
      <c r="A20" s="264"/>
      <c r="B20" s="264"/>
      <c r="C20" s="267"/>
      <c r="D20" s="264"/>
      <c r="E20" s="264"/>
      <c r="F20" s="266"/>
      <c r="G20" s="264"/>
      <c r="H20" s="265"/>
      <c r="I20" s="264"/>
      <c r="J20" s="264"/>
      <c r="K20" s="264"/>
      <c r="L20" s="264"/>
      <c r="M20" s="264"/>
      <c r="N20" s="264"/>
      <c r="O20" s="264"/>
      <c r="P20" s="264"/>
    </row>
    <row r="21" spans="1:23" x14ac:dyDescent="0.35">
      <c r="A21" s="264"/>
      <c r="B21" s="264"/>
      <c r="C21" s="267"/>
      <c r="D21" s="264"/>
      <c r="E21" s="264"/>
      <c r="F21" s="266"/>
      <c r="G21" s="264"/>
      <c r="H21" s="265"/>
      <c r="I21" s="264"/>
      <c r="J21" s="264"/>
      <c r="K21" s="264"/>
      <c r="L21" s="264"/>
      <c r="M21" s="264"/>
      <c r="N21" s="264"/>
      <c r="O21" s="264"/>
      <c r="P21" s="264"/>
    </row>
    <row r="22" spans="1:23" x14ac:dyDescent="0.35">
      <c r="A22" s="264"/>
      <c r="B22" s="264"/>
      <c r="C22" s="267"/>
      <c r="D22" s="264"/>
      <c r="E22" s="264"/>
      <c r="F22" s="266"/>
      <c r="G22" s="264"/>
      <c r="H22" s="265"/>
      <c r="I22" s="264"/>
      <c r="J22" s="264"/>
      <c r="K22" s="264"/>
      <c r="L22" s="264"/>
      <c r="M22" s="264"/>
      <c r="N22" s="264"/>
      <c r="O22" s="264"/>
      <c r="P22" s="264"/>
    </row>
    <row r="23" spans="1:23" x14ac:dyDescent="0.35">
      <c r="A23" s="264"/>
      <c r="B23" s="264"/>
      <c r="C23" s="267"/>
      <c r="D23" s="264"/>
      <c r="E23" s="264"/>
      <c r="F23" s="266"/>
      <c r="G23" s="264"/>
      <c r="H23" s="265"/>
      <c r="I23" s="264"/>
      <c r="J23" s="264"/>
      <c r="K23" s="264"/>
      <c r="L23" s="264"/>
      <c r="M23" s="264"/>
      <c r="N23" s="264"/>
      <c r="O23" s="264"/>
      <c r="P23" s="264"/>
    </row>
    <row r="24" spans="1:23" x14ac:dyDescent="0.35">
      <c r="A24" s="264"/>
      <c r="B24" s="264"/>
      <c r="C24" s="267"/>
      <c r="D24" s="264"/>
      <c r="E24" s="264"/>
      <c r="F24" s="266"/>
      <c r="G24" s="264"/>
      <c r="H24" s="265"/>
      <c r="I24" s="264"/>
      <c r="J24" s="264"/>
      <c r="K24" s="264"/>
      <c r="L24" s="264"/>
      <c r="M24" s="264"/>
      <c r="N24" s="264"/>
      <c r="O24" s="264"/>
      <c r="P24" s="264"/>
    </row>
    <row r="25" spans="1:23" x14ac:dyDescent="0.35">
      <c r="A25" s="264"/>
      <c r="B25" s="264"/>
      <c r="C25" s="267"/>
      <c r="D25" s="264"/>
      <c r="E25" s="264"/>
      <c r="F25" s="266"/>
      <c r="G25" s="264"/>
      <c r="H25" s="265"/>
      <c r="I25" s="264"/>
      <c r="J25" s="264"/>
      <c r="K25" s="264"/>
      <c r="L25" s="264"/>
      <c r="M25" s="264"/>
      <c r="N25" s="264"/>
      <c r="O25" s="264"/>
      <c r="P25" s="264"/>
    </row>
    <row r="26" spans="1:23" x14ac:dyDescent="0.35">
      <c r="A26" s="264"/>
      <c r="B26" s="264"/>
      <c r="C26" s="267"/>
      <c r="D26" s="264"/>
      <c r="E26" s="264"/>
      <c r="F26" s="266"/>
      <c r="G26" s="264"/>
      <c r="H26" s="265"/>
      <c r="I26" s="264"/>
      <c r="J26" s="264"/>
      <c r="K26" s="264"/>
      <c r="L26" s="264"/>
      <c r="M26" s="264"/>
      <c r="N26" s="264"/>
      <c r="O26" s="264"/>
      <c r="P26" s="264"/>
    </row>
    <row r="27" spans="1:23" ht="9" customHeight="1" thickBot="1" x14ac:dyDescent="0.4">
      <c r="A27" s="264"/>
      <c r="B27" s="264"/>
      <c r="C27" s="267"/>
      <c r="D27" s="264"/>
      <c r="E27" s="264"/>
      <c r="F27" s="266"/>
      <c r="G27" s="264"/>
      <c r="H27" s="265"/>
      <c r="I27" s="264"/>
      <c r="J27" s="264"/>
      <c r="K27" s="264"/>
      <c r="L27" s="264"/>
      <c r="M27" s="264"/>
      <c r="N27" s="264"/>
      <c r="O27" s="264"/>
      <c r="P27" s="264"/>
    </row>
    <row r="28" spans="1:23" ht="18.399999999999999" thickTop="1" thickBot="1" x14ac:dyDescent="0.4">
      <c r="A28" s="264"/>
      <c r="B28" s="436" t="s">
        <v>29</v>
      </c>
      <c r="C28" s="426"/>
      <c r="D28" s="426"/>
      <c r="E28" s="426"/>
      <c r="F28" s="426"/>
      <c r="G28" s="426"/>
      <c r="H28" s="437"/>
      <c r="I28" s="264"/>
      <c r="J28" s="264"/>
      <c r="K28" s="264"/>
      <c r="L28" s="264"/>
      <c r="M28" s="264"/>
      <c r="N28" s="264"/>
      <c r="O28" s="264"/>
      <c r="P28" s="264"/>
    </row>
    <row r="29" spans="1:23" ht="23.25" customHeight="1" thickTop="1" thickBot="1" x14ac:dyDescent="0.55000000000000004">
      <c r="A29" s="264"/>
      <c r="B29" s="359" t="s">
        <v>4</v>
      </c>
      <c r="C29" s="360" t="s">
        <v>41</v>
      </c>
      <c r="D29" s="425" t="s">
        <v>21</v>
      </c>
      <c r="E29" s="426"/>
      <c r="F29" s="426"/>
      <c r="G29" s="427" t="s">
        <v>49</v>
      </c>
      <c r="H29" s="428"/>
      <c r="I29" s="264"/>
      <c r="J29" s="264"/>
      <c r="K29" s="264"/>
      <c r="L29" s="264"/>
      <c r="M29" s="264"/>
      <c r="N29" s="264"/>
      <c r="O29" s="264"/>
      <c r="P29" s="264"/>
    </row>
    <row r="30" spans="1:23" ht="49.5" customHeight="1" thickBot="1" x14ac:dyDescent="0.4">
      <c r="A30" s="264"/>
      <c r="B30" s="361" t="s">
        <v>26</v>
      </c>
      <c r="C30" s="362">
        <v>30000</v>
      </c>
      <c r="D30" s="422" t="s">
        <v>159</v>
      </c>
      <c r="E30" s="423"/>
      <c r="F30" s="423"/>
      <c r="G30" s="363" t="s">
        <v>115</v>
      </c>
      <c r="H30" s="364">
        <f>(C33-C30)/C33</f>
        <v>0.45454545454545453</v>
      </c>
      <c r="I30" s="264"/>
      <c r="J30" s="264"/>
      <c r="K30" s="264"/>
      <c r="L30" s="264"/>
      <c r="M30" s="264"/>
      <c r="N30" s="264"/>
      <c r="O30" s="264"/>
      <c r="P30" s="264"/>
    </row>
    <row r="31" spans="1:23" ht="44.25" customHeight="1" thickBot="1" x14ac:dyDescent="0.4">
      <c r="A31" s="264"/>
      <c r="B31" s="361" t="s">
        <v>1</v>
      </c>
      <c r="C31" s="365">
        <f>'2. Pricing Sensitivity'!D37</f>
        <v>25000</v>
      </c>
      <c r="D31" s="418"/>
      <c r="E31" s="419"/>
      <c r="F31" s="419"/>
      <c r="G31" s="363" t="s">
        <v>62</v>
      </c>
      <c r="H31" s="364">
        <f>(C33-C30)/C30</f>
        <v>0.83333333333333337</v>
      </c>
      <c r="I31" s="264"/>
      <c r="J31" s="264"/>
      <c r="K31" s="264"/>
      <c r="L31" s="264"/>
      <c r="M31" s="264"/>
      <c r="N31" s="264"/>
      <c r="O31" s="264"/>
      <c r="P31" s="264"/>
    </row>
    <row r="32" spans="1:23" ht="45" customHeight="1" thickBot="1" x14ac:dyDescent="0.4">
      <c r="A32" s="264"/>
      <c r="B32" s="361" t="s">
        <v>60</v>
      </c>
      <c r="C32" s="366">
        <f>C31+C30</f>
        <v>55000</v>
      </c>
      <c r="D32" s="418"/>
      <c r="E32" s="419"/>
      <c r="F32" s="419"/>
      <c r="G32" s="367" t="s">
        <v>111</v>
      </c>
      <c r="H32" s="364">
        <f>(C33-C30)/C31</f>
        <v>1</v>
      </c>
      <c r="I32" s="264"/>
      <c r="J32" s="264"/>
      <c r="K32" s="264"/>
      <c r="L32" s="264"/>
      <c r="M32" s="264"/>
      <c r="N32" s="264"/>
      <c r="O32" s="264"/>
      <c r="P32" s="264"/>
    </row>
    <row r="33" spans="1:16" ht="39.75" customHeight="1" thickTop="1" thickBot="1" x14ac:dyDescent="0.4">
      <c r="A33" s="264"/>
      <c r="B33" s="361" t="s">
        <v>109</v>
      </c>
      <c r="C33" s="368">
        <v>55000</v>
      </c>
      <c r="D33" s="418" t="s">
        <v>160</v>
      </c>
      <c r="E33" s="419"/>
      <c r="F33" s="419"/>
      <c r="G33" s="363" t="s">
        <v>69</v>
      </c>
      <c r="H33" s="369">
        <v>0.3</v>
      </c>
      <c r="I33" s="264"/>
      <c r="J33" s="264"/>
      <c r="K33" s="264"/>
      <c r="L33" s="264"/>
      <c r="M33" s="264"/>
      <c r="N33" s="264"/>
      <c r="O33" s="264"/>
      <c r="P33" s="264"/>
    </row>
    <row r="34" spans="1:16" ht="42.75" customHeight="1" thickBot="1" x14ac:dyDescent="0.4">
      <c r="A34" s="264"/>
      <c r="B34" s="361" t="s">
        <v>61</v>
      </c>
      <c r="C34" s="370">
        <v>25000</v>
      </c>
      <c r="D34" s="418" t="s">
        <v>108</v>
      </c>
      <c r="E34" s="419"/>
      <c r="F34" s="424"/>
      <c r="G34" s="363" t="s">
        <v>54</v>
      </c>
      <c r="H34" s="371">
        <v>0.14000000000000001</v>
      </c>
      <c r="I34" s="264"/>
      <c r="J34" s="264"/>
      <c r="K34" s="264"/>
      <c r="L34" s="264"/>
      <c r="M34" s="264"/>
      <c r="N34" s="264"/>
      <c r="O34" s="264"/>
      <c r="P34" s="264"/>
    </row>
    <row r="35" spans="1:16" ht="42.75" customHeight="1" thickBot="1" x14ac:dyDescent="0.4">
      <c r="A35" s="264"/>
      <c r="B35" s="361" t="s">
        <v>81</v>
      </c>
      <c r="C35" s="370">
        <v>5000</v>
      </c>
      <c r="D35" s="418" t="s">
        <v>82</v>
      </c>
      <c r="E35" s="419"/>
      <c r="F35" s="424"/>
      <c r="G35" s="363" t="s">
        <v>83</v>
      </c>
      <c r="H35" s="372">
        <f>C35/C33</f>
        <v>9.0909090909090912E-2</v>
      </c>
      <c r="I35" s="264"/>
      <c r="J35" s="264"/>
      <c r="K35" s="264"/>
      <c r="L35" s="264"/>
      <c r="M35" s="264"/>
      <c r="N35" s="264"/>
      <c r="O35" s="264"/>
      <c r="P35" s="264"/>
    </row>
    <row r="36" spans="1:16" ht="60" customHeight="1" thickBot="1" x14ac:dyDescent="0.4">
      <c r="A36" s="264"/>
      <c r="B36" s="361" t="s">
        <v>51</v>
      </c>
      <c r="C36" s="370">
        <v>20000</v>
      </c>
      <c r="D36" s="418" t="s">
        <v>52</v>
      </c>
      <c r="E36" s="419"/>
      <c r="F36" s="419"/>
      <c r="G36" s="363" t="s">
        <v>50</v>
      </c>
      <c r="H36" s="371">
        <v>0.25</v>
      </c>
      <c r="I36" s="264"/>
      <c r="J36" s="264"/>
      <c r="K36" s="264"/>
      <c r="L36" s="264"/>
      <c r="M36" s="264"/>
      <c r="N36" s="264"/>
      <c r="O36" s="264"/>
      <c r="P36" s="264"/>
    </row>
    <row r="37" spans="1:16" ht="45.75" customHeight="1" thickBot="1" x14ac:dyDescent="0.4">
      <c r="A37" s="264"/>
      <c r="B37" s="361" t="s">
        <v>110</v>
      </c>
      <c r="C37" s="373">
        <f>(C34+C35)*(1+H34)</f>
        <v>34200.000000000007</v>
      </c>
      <c r="D37" s="418"/>
      <c r="E37" s="419"/>
      <c r="F37" s="419"/>
      <c r="G37" s="363" t="s">
        <v>68</v>
      </c>
      <c r="H37" s="364">
        <f>(C33-C34-C36-C35)/C33</f>
        <v>9.0909090909090912E-2</v>
      </c>
      <c r="I37" s="264"/>
      <c r="J37" s="264"/>
      <c r="K37" s="264"/>
      <c r="L37" s="264"/>
      <c r="M37" s="264"/>
      <c r="N37" s="264"/>
      <c r="O37" s="264"/>
      <c r="P37" s="264"/>
    </row>
    <row r="38" spans="1:16" ht="31.5" customHeight="1" thickBot="1" x14ac:dyDescent="0.4">
      <c r="A38" s="264"/>
      <c r="B38" s="363" t="s">
        <v>161</v>
      </c>
      <c r="C38" s="365">
        <f>C33-C34-C35-C36</f>
        <v>5000</v>
      </c>
      <c r="D38" s="418"/>
      <c r="E38" s="419"/>
      <c r="F38" s="419"/>
      <c r="G38" s="363" t="s">
        <v>112</v>
      </c>
      <c r="H38" s="364">
        <f>C39/C33</f>
        <v>0.45454545454545453</v>
      </c>
      <c r="I38" s="264"/>
      <c r="J38" s="264"/>
      <c r="K38" s="264"/>
      <c r="L38" s="264"/>
      <c r="M38" s="264"/>
      <c r="N38" s="264"/>
      <c r="O38" s="264"/>
      <c r="P38" s="264"/>
    </row>
    <row r="39" spans="1:16" ht="40.5" customHeight="1" thickBot="1" x14ac:dyDescent="0.4">
      <c r="A39" s="264"/>
      <c r="B39" s="374" t="s">
        <v>0</v>
      </c>
      <c r="C39" s="375">
        <f>C33-C34-C35</f>
        <v>25000</v>
      </c>
      <c r="D39" s="420"/>
      <c r="E39" s="421"/>
      <c r="F39" s="421"/>
      <c r="G39" s="376" t="s">
        <v>63</v>
      </c>
      <c r="H39" s="377">
        <f>(C30-C34)/C30</f>
        <v>0.16666666666666666</v>
      </c>
      <c r="I39" s="264"/>
      <c r="J39" s="264"/>
      <c r="K39" s="264"/>
      <c r="L39" s="264"/>
      <c r="M39" s="264"/>
      <c r="N39" s="264"/>
      <c r="O39" s="264"/>
      <c r="P39" s="264"/>
    </row>
    <row r="40" spans="1:16" ht="13.15" thickTop="1" x14ac:dyDescent="0.35">
      <c r="A40" s="264"/>
      <c r="B40" s="264"/>
      <c r="C40" s="267"/>
      <c r="D40" s="264"/>
      <c r="E40" s="264"/>
      <c r="F40" s="266"/>
      <c r="G40" s="264"/>
      <c r="H40" s="265"/>
      <c r="I40" s="264"/>
      <c r="J40" s="264"/>
      <c r="K40" s="264"/>
      <c r="L40" s="264"/>
      <c r="M40" s="264"/>
      <c r="N40" s="264"/>
      <c r="O40" s="264"/>
      <c r="P40" s="264"/>
    </row>
    <row r="41" spans="1:16" x14ac:dyDescent="0.35">
      <c r="A41" s="264"/>
      <c r="B41" s="264"/>
      <c r="C41" s="267"/>
      <c r="D41" s="264"/>
      <c r="E41" s="264"/>
      <c r="F41" s="266"/>
      <c r="G41" s="264"/>
      <c r="H41" s="265"/>
      <c r="I41" s="264"/>
      <c r="J41" s="264"/>
      <c r="K41" s="264"/>
      <c r="L41" s="264"/>
      <c r="M41" s="264"/>
      <c r="N41" s="264"/>
      <c r="O41" s="264"/>
      <c r="P41" s="264"/>
    </row>
    <row r="42" spans="1:16" x14ac:dyDescent="0.35">
      <c r="A42" s="264"/>
      <c r="B42" s="264"/>
      <c r="C42" s="267"/>
      <c r="D42" s="264"/>
      <c r="E42" s="264"/>
      <c r="F42" s="266"/>
      <c r="G42" s="264"/>
      <c r="H42" s="265"/>
      <c r="I42" s="264"/>
      <c r="J42" s="264"/>
      <c r="K42" s="264"/>
      <c r="L42" s="264"/>
      <c r="M42" s="264"/>
      <c r="N42" s="264"/>
      <c r="O42" s="264"/>
      <c r="P42" s="264"/>
    </row>
    <row r="43" spans="1:16" x14ac:dyDescent="0.35">
      <c r="A43" s="264"/>
      <c r="B43" s="264"/>
      <c r="C43" s="267"/>
      <c r="D43" s="264"/>
      <c r="E43" s="264"/>
      <c r="F43" s="266"/>
      <c r="G43" s="264"/>
      <c r="H43" s="265"/>
      <c r="I43" s="264"/>
      <c r="J43" s="264"/>
      <c r="K43" s="264"/>
      <c r="L43" s="264"/>
      <c r="M43" s="264"/>
      <c r="N43" s="264"/>
      <c r="O43" s="264"/>
      <c r="P43" s="264"/>
    </row>
    <row r="44" spans="1:16" x14ac:dyDescent="0.35">
      <c r="A44" s="264"/>
      <c r="B44" s="264"/>
      <c r="C44" s="267"/>
      <c r="D44" s="264"/>
      <c r="E44" s="264"/>
      <c r="F44" s="266"/>
      <c r="G44" s="264"/>
      <c r="H44" s="265"/>
      <c r="I44" s="264"/>
      <c r="J44" s="264"/>
      <c r="K44" s="264"/>
      <c r="L44" s="264"/>
      <c r="M44" s="264"/>
      <c r="N44" s="264"/>
      <c r="O44" s="264"/>
      <c r="P44" s="264"/>
    </row>
    <row r="45" spans="1:16" ht="261.75" customHeight="1" x14ac:dyDescent="0.35">
      <c r="A45" s="264"/>
      <c r="B45" s="264"/>
      <c r="C45" s="267"/>
      <c r="D45" s="264"/>
      <c r="E45" s="264"/>
      <c r="F45" s="266"/>
      <c r="G45" s="264"/>
      <c r="H45" s="265"/>
      <c r="I45" s="264"/>
      <c r="J45" s="264"/>
      <c r="K45" s="264"/>
      <c r="L45" s="264"/>
      <c r="M45" s="264"/>
      <c r="N45" s="264"/>
      <c r="O45" s="264"/>
      <c r="P45" s="264"/>
    </row>
    <row r="46" spans="1:16" x14ac:dyDescent="0.35">
      <c r="A46" s="264"/>
      <c r="B46" s="264"/>
      <c r="C46" s="267"/>
      <c r="D46" s="264"/>
      <c r="E46" s="264"/>
      <c r="F46" s="266"/>
      <c r="G46" s="264"/>
      <c r="H46" s="265"/>
      <c r="I46" s="264"/>
      <c r="J46" s="264"/>
      <c r="K46" s="264"/>
      <c r="L46" s="264"/>
      <c r="M46" s="264"/>
      <c r="N46" s="264"/>
      <c r="O46" s="264"/>
      <c r="P46" s="264"/>
    </row>
    <row r="47" spans="1:16" x14ac:dyDescent="0.35">
      <c r="B47" s="264"/>
    </row>
  </sheetData>
  <mergeCells count="17">
    <mergeCell ref="D29:F29"/>
    <mergeCell ref="G29:H29"/>
    <mergeCell ref="Q1:U1"/>
    <mergeCell ref="W1:AB1"/>
    <mergeCell ref="B2:H2"/>
    <mergeCell ref="Q2:U2"/>
    <mergeCell ref="B28:H28"/>
    <mergeCell ref="D36:F36"/>
    <mergeCell ref="D37:F37"/>
    <mergeCell ref="D38:F38"/>
    <mergeCell ref="D39:F39"/>
    <mergeCell ref="D30:F30"/>
    <mergeCell ref="D31:F31"/>
    <mergeCell ref="D32:F32"/>
    <mergeCell ref="D33:F33"/>
    <mergeCell ref="D34:F34"/>
    <mergeCell ref="D35:F35"/>
  </mergeCells>
  <pageMargins left="0.75" right="0.75" top="1" bottom="1" header="0.5" footer="0.5"/>
  <pageSetup scale="54"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BH100"/>
  <sheetViews>
    <sheetView zoomScale="85" workbookViewId="0"/>
  </sheetViews>
  <sheetFormatPr defaultColWidth="9.1328125" defaultRowHeight="12.75" x14ac:dyDescent="0.35"/>
  <cols>
    <col min="1" max="1" width="2" style="256" customWidth="1"/>
    <col min="2" max="2" width="29.73046875" style="256" customWidth="1"/>
    <col min="3" max="3" width="15.1328125" style="259" customWidth="1"/>
    <col min="4" max="4" width="15.1328125" style="257" customWidth="1"/>
    <col min="5" max="5" width="21.59765625" style="256" customWidth="1"/>
    <col min="6" max="6" width="18.73046875" style="258" customWidth="1"/>
    <col min="7" max="7" width="22.3984375" style="256" customWidth="1"/>
    <col min="8" max="8" width="15.86328125" style="257" customWidth="1"/>
    <col min="9" max="9" width="1.59765625" style="256" customWidth="1"/>
    <col min="10" max="16" width="0" style="256" hidden="1" customWidth="1"/>
    <col min="17" max="40" width="9.1328125" style="256"/>
    <col min="41" max="41" width="49.1328125" style="256" customWidth="1"/>
    <col min="42" max="42" width="16.86328125" style="256" customWidth="1"/>
    <col min="43" max="44" width="13.265625" style="256" customWidth="1"/>
    <col min="45" max="45" width="10.73046875" style="256" customWidth="1"/>
    <col min="46" max="46" width="12.73046875" style="256" customWidth="1"/>
    <col min="47" max="47" width="12.73046875" style="257" customWidth="1"/>
    <col min="48" max="48" width="12.73046875" style="256" customWidth="1"/>
    <col min="49" max="49" width="21.86328125" style="256" customWidth="1"/>
    <col min="50" max="50" width="19" style="256" customWidth="1"/>
    <col min="51" max="16384" width="9.1328125" style="256"/>
  </cols>
  <sheetData>
    <row r="1" spans="1:60" ht="5.25" customHeight="1" x14ac:dyDescent="0.35">
      <c r="A1" s="264"/>
      <c r="B1" s="442" t="s">
        <v>157</v>
      </c>
      <c r="C1" s="442"/>
      <c r="D1" s="442"/>
      <c r="E1" s="442"/>
      <c r="F1" s="442"/>
      <c r="G1" s="442"/>
      <c r="H1" s="442"/>
      <c r="I1" s="264"/>
      <c r="J1" s="264"/>
      <c r="K1" s="264"/>
      <c r="L1" s="264"/>
      <c r="M1" s="264"/>
      <c r="N1" s="264"/>
      <c r="O1" s="264"/>
      <c r="P1" s="264"/>
      <c r="Q1" s="264"/>
      <c r="R1" s="264"/>
      <c r="S1" s="264"/>
      <c r="T1" s="264"/>
      <c r="U1" s="264"/>
      <c r="V1" s="264"/>
      <c r="W1" s="264"/>
      <c r="X1" s="264"/>
      <c r="Y1" s="264"/>
      <c r="Z1" s="264"/>
      <c r="AA1" s="264"/>
      <c r="AB1" s="264"/>
      <c r="AC1" s="264"/>
      <c r="AD1" s="264"/>
      <c r="AE1" s="264"/>
      <c r="AF1" s="264"/>
      <c r="AG1" s="264"/>
      <c r="AH1" s="264"/>
      <c r="AI1" s="264"/>
      <c r="AJ1" s="264"/>
      <c r="AK1" s="264"/>
      <c r="AL1" s="264"/>
      <c r="AM1" s="264"/>
      <c r="AN1" s="435" t="s">
        <v>67</v>
      </c>
      <c r="AO1" s="435"/>
      <c r="AP1" s="435"/>
      <c r="AQ1" s="435"/>
      <c r="AR1" s="435"/>
      <c r="AS1" s="435"/>
      <c r="AT1" s="431" t="s">
        <v>66</v>
      </c>
      <c r="AU1" s="431"/>
      <c r="AV1" s="431"/>
      <c r="AW1" s="431"/>
      <c r="AX1" s="431"/>
      <c r="AY1" s="264"/>
      <c r="AZ1" s="264"/>
    </row>
    <row r="2" spans="1:60" ht="25.5" customHeight="1" x14ac:dyDescent="0.35">
      <c r="A2" s="264"/>
      <c r="B2" s="442"/>
      <c r="C2" s="442"/>
      <c r="D2" s="442"/>
      <c r="E2" s="442"/>
      <c r="F2" s="442"/>
      <c r="G2" s="442"/>
      <c r="H2" s="442"/>
      <c r="I2" s="264"/>
      <c r="J2" s="264"/>
      <c r="K2" s="264"/>
      <c r="L2" s="264"/>
      <c r="M2" s="264"/>
      <c r="N2" s="264"/>
      <c r="O2" s="264"/>
      <c r="P2" s="264"/>
      <c r="Q2" s="264"/>
      <c r="R2" s="264"/>
      <c r="S2" s="264"/>
      <c r="T2" s="264"/>
      <c r="U2" s="264"/>
      <c r="V2" s="264"/>
      <c r="W2" s="264"/>
      <c r="X2" s="264"/>
      <c r="Y2" s="264"/>
      <c r="Z2" s="264"/>
      <c r="AA2" s="264"/>
      <c r="AB2" s="264"/>
      <c r="AC2" s="264"/>
      <c r="AD2" s="264"/>
      <c r="AE2" s="264"/>
      <c r="AF2" s="264"/>
      <c r="AG2" s="264"/>
      <c r="AH2" s="264"/>
      <c r="AI2" s="264"/>
      <c r="AJ2" s="264"/>
      <c r="AK2" s="264"/>
      <c r="AL2" s="264"/>
      <c r="AM2" s="264"/>
      <c r="AN2" s="435"/>
      <c r="AO2" s="435"/>
      <c r="AP2" s="435"/>
      <c r="AQ2" s="435"/>
      <c r="AR2" s="435"/>
      <c r="AS2" s="435"/>
      <c r="AT2" s="333" t="s">
        <v>156</v>
      </c>
      <c r="AU2" s="333"/>
      <c r="AV2" s="333" t="s">
        <v>151</v>
      </c>
      <c r="AW2" s="444" t="s">
        <v>155</v>
      </c>
      <c r="AX2" s="444"/>
      <c r="AY2" s="303"/>
      <c r="AZ2" s="303"/>
      <c r="BA2" s="305"/>
      <c r="BB2" s="305"/>
      <c r="BC2" s="305"/>
      <c r="BD2" s="305"/>
      <c r="BE2" s="305"/>
      <c r="BF2" s="305"/>
      <c r="BG2" s="305"/>
      <c r="BH2" s="305"/>
    </row>
    <row r="3" spans="1:60" s="258" customFormat="1" ht="17.25" customHeight="1" x14ac:dyDescent="0.35">
      <c r="A3" s="266"/>
      <c r="B3" s="442"/>
      <c r="C3" s="442"/>
      <c r="D3" s="442"/>
      <c r="E3" s="442"/>
      <c r="F3" s="442"/>
      <c r="G3" s="442"/>
      <c r="H3" s="442"/>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c r="AM3" s="266"/>
      <c r="AN3" s="446" t="s">
        <v>64</v>
      </c>
      <c r="AO3" s="447"/>
      <c r="AP3" s="447"/>
      <c r="AQ3" s="447"/>
      <c r="AR3" s="447"/>
      <c r="AS3" s="447"/>
      <c r="AT3" s="333"/>
      <c r="AU3" s="333"/>
      <c r="AV3" s="333"/>
      <c r="AW3" s="332" t="str">
        <f>CONCATENATE(C26," Price")</f>
        <v xml:space="preserve"> Nirwana Cementing Price</v>
      </c>
      <c r="AX3" s="332" t="str">
        <f>CONCATENATE(D26," Price")</f>
        <v>Best Alternative Price</v>
      </c>
      <c r="AY3" s="331"/>
      <c r="AZ3" s="331"/>
      <c r="BA3" s="330"/>
      <c r="BB3" s="330"/>
      <c r="BC3" s="330"/>
      <c r="BD3" s="330"/>
      <c r="BE3" s="330"/>
      <c r="BF3" s="330"/>
      <c r="BG3" s="330"/>
      <c r="BH3" s="330"/>
    </row>
    <row r="4" spans="1:60" ht="14.25" customHeight="1" x14ac:dyDescent="0.4">
      <c r="A4" s="264"/>
      <c r="B4" s="264"/>
      <c r="C4" s="267"/>
      <c r="D4" s="265"/>
      <c r="E4" s="264"/>
      <c r="F4" s="266"/>
      <c r="G4" s="264"/>
      <c r="H4" s="265"/>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321" t="s">
        <v>46</v>
      </c>
      <c r="AO4" s="320"/>
      <c r="AP4" s="319">
        <f>C28</f>
        <v>50000</v>
      </c>
      <c r="AQ4" s="315">
        <f>C29</f>
        <v>25000</v>
      </c>
      <c r="AR4" s="306"/>
      <c r="AS4" s="327"/>
      <c r="AT4" s="301">
        <f>C37</f>
        <v>40000</v>
      </c>
      <c r="AU4" s="265"/>
      <c r="AV4" s="264"/>
      <c r="AW4" s="315">
        <f>C39</f>
        <v>80000</v>
      </c>
      <c r="AX4" s="315"/>
      <c r="AY4" s="303"/>
      <c r="AZ4" s="303"/>
      <c r="BA4" s="305"/>
      <c r="BB4" s="305"/>
      <c r="BC4" s="305"/>
      <c r="BD4" s="305"/>
      <c r="BE4" s="305"/>
      <c r="BF4" s="305"/>
      <c r="BG4" s="305"/>
      <c r="BH4" s="305"/>
    </row>
    <row r="5" spans="1:60" ht="14.25" customHeight="1" x14ac:dyDescent="0.4">
      <c r="A5" s="264"/>
      <c r="B5" s="264"/>
      <c r="C5" s="267"/>
      <c r="D5" s="265"/>
      <c r="E5" s="264"/>
      <c r="F5" s="266"/>
      <c r="G5" s="264"/>
      <c r="H5" s="265"/>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321" t="s">
        <v>47</v>
      </c>
      <c r="AO5" s="320"/>
      <c r="AP5" s="329">
        <f>C33</f>
        <v>25000</v>
      </c>
      <c r="AQ5" s="323">
        <f>C34</f>
        <v>5000</v>
      </c>
      <c r="AR5" s="328">
        <f>C37</f>
        <v>40000</v>
      </c>
      <c r="AS5" s="327">
        <f>C38</f>
        <v>10000</v>
      </c>
      <c r="AT5" s="325">
        <f>C37</f>
        <v>40000</v>
      </c>
      <c r="AU5" s="326">
        <f>D37</f>
        <v>50000</v>
      </c>
      <c r="AV5" s="325">
        <f>D37</f>
        <v>50000</v>
      </c>
      <c r="AW5" s="315">
        <f>C39</f>
        <v>80000</v>
      </c>
      <c r="AX5" s="315">
        <f>D31</f>
        <v>85000</v>
      </c>
      <c r="AY5" s="303"/>
      <c r="AZ5" s="303"/>
      <c r="BA5" s="305"/>
      <c r="BB5" s="305"/>
      <c r="BC5" s="305"/>
      <c r="BD5" s="305"/>
      <c r="BE5" s="305"/>
      <c r="BF5" s="305"/>
      <c r="BG5" s="305"/>
      <c r="BH5" s="305"/>
    </row>
    <row r="6" spans="1:60" ht="13.15" x14ac:dyDescent="0.4">
      <c r="A6" s="264"/>
      <c r="B6" s="264"/>
      <c r="C6" s="267"/>
      <c r="D6" s="265"/>
      <c r="E6" s="264"/>
      <c r="F6" s="266"/>
      <c r="G6" s="264"/>
      <c r="H6" s="265"/>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c r="AJ6" s="264"/>
      <c r="AK6" s="264"/>
      <c r="AL6" s="264"/>
      <c r="AM6" s="264"/>
      <c r="AN6" s="321" t="s">
        <v>48</v>
      </c>
      <c r="AO6" s="320"/>
      <c r="AP6" s="324">
        <f>D33</f>
        <v>35000</v>
      </c>
      <c r="AQ6" s="323">
        <f>D34</f>
        <v>0</v>
      </c>
      <c r="AR6" s="322">
        <f>D37</f>
        <v>50000</v>
      </c>
      <c r="AS6" s="307"/>
      <c r="AT6" s="316">
        <f>C37</f>
        <v>40000</v>
      </c>
      <c r="AU6" s="317">
        <f>D37</f>
        <v>50000</v>
      </c>
      <c r="AV6" s="316">
        <f>D37</f>
        <v>50000</v>
      </c>
      <c r="AW6" s="315">
        <f>C39</f>
        <v>80000</v>
      </c>
      <c r="AX6" s="315">
        <f>D31</f>
        <v>85000</v>
      </c>
      <c r="AY6" s="303"/>
      <c r="AZ6" s="303"/>
      <c r="BA6" s="305"/>
      <c r="BB6" s="305"/>
      <c r="BC6" s="305"/>
      <c r="BD6" s="305"/>
      <c r="BE6" s="305"/>
      <c r="BF6" s="305"/>
      <c r="BG6" s="305"/>
      <c r="BH6" s="305"/>
    </row>
    <row r="7" spans="1:60" ht="13.15" x14ac:dyDescent="0.4">
      <c r="A7" s="264"/>
      <c r="B7" s="264"/>
      <c r="C7" s="267"/>
      <c r="D7" s="265"/>
      <c r="E7" s="264"/>
      <c r="F7" s="266"/>
      <c r="G7" s="264"/>
      <c r="H7" s="265"/>
      <c r="I7" s="264"/>
      <c r="J7" s="264"/>
      <c r="K7" s="264"/>
      <c r="L7" s="264"/>
      <c r="M7" s="264"/>
      <c r="N7" s="264"/>
      <c r="O7" s="264"/>
      <c r="P7" s="264"/>
      <c r="Q7" s="264"/>
      <c r="R7" s="264"/>
      <c r="S7" s="264"/>
      <c r="T7" s="264"/>
      <c r="U7" s="264"/>
      <c r="V7" s="264"/>
      <c r="W7" s="264"/>
      <c r="X7" s="264"/>
      <c r="Y7" s="264"/>
      <c r="Z7" s="264"/>
      <c r="AA7" s="264"/>
      <c r="AB7" s="264"/>
      <c r="AC7" s="264"/>
      <c r="AD7" s="264"/>
      <c r="AE7" s="264"/>
      <c r="AF7" s="264"/>
      <c r="AG7" s="264"/>
      <c r="AH7" s="264"/>
      <c r="AI7" s="264"/>
      <c r="AJ7" s="264"/>
      <c r="AK7" s="264"/>
      <c r="AL7" s="264"/>
      <c r="AM7" s="264"/>
      <c r="AN7" s="321" t="s">
        <v>154</v>
      </c>
      <c r="AO7" s="320"/>
      <c r="AP7" s="319">
        <f>D28</f>
        <v>60000</v>
      </c>
      <c r="AQ7" s="315">
        <f>D29</f>
        <v>50000</v>
      </c>
      <c r="AR7" s="306"/>
      <c r="AS7" s="318"/>
      <c r="AT7" s="316">
        <f>D37</f>
        <v>50000</v>
      </c>
      <c r="AU7" s="317">
        <f>D37</f>
        <v>50000</v>
      </c>
      <c r="AV7" s="316">
        <f>D37</f>
        <v>50000</v>
      </c>
      <c r="AW7" s="315"/>
      <c r="AX7" s="315">
        <f>D31</f>
        <v>85000</v>
      </c>
      <c r="AY7" s="303"/>
      <c r="AZ7" s="303"/>
      <c r="BA7" s="305"/>
      <c r="BB7" s="305"/>
      <c r="BC7" s="305"/>
      <c r="BD7" s="305"/>
      <c r="BE7" s="305"/>
      <c r="BF7" s="305"/>
      <c r="BG7" s="305"/>
      <c r="BH7" s="305"/>
    </row>
    <row r="8" spans="1:60" ht="13.15" thickBot="1" x14ac:dyDescent="0.4">
      <c r="A8" s="264"/>
      <c r="B8" s="264"/>
      <c r="C8" s="267"/>
      <c r="D8" s="265" t="s">
        <v>53</v>
      </c>
      <c r="E8" s="264"/>
      <c r="F8" s="266"/>
      <c r="G8" s="264"/>
      <c r="H8" s="265"/>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264"/>
      <c r="AL8" s="264"/>
      <c r="AM8" s="264"/>
      <c r="AN8" s="314"/>
      <c r="AO8" s="313"/>
      <c r="AP8" s="312"/>
      <c r="AQ8" s="311"/>
      <c r="AR8" s="311"/>
      <c r="AS8" s="310"/>
      <c r="AT8" s="309">
        <f>AT6</f>
        <v>40000</v>
      </c>
      <c r="AU8" s="308">
        <f>C38</f>
        <v>10000</v>
      </c>
      <c r="AV8" s="307"/>
      <c r="AW8" s="306"/>
      <c r="AX8" s="306"/>
      <c r="AY8" s="303"/>
      <c r="AZ8" s="303"/>
      <c r="BA8" s="305"/>
      <c r="BB8" s="305"/>
      <c r="BC8" s="305"/>
      <c r="BD8" s="305"/>
      <c r="BE8" s="305"/>
      <c r="BF8" s="305"/>
      <c r="BG8" s="305"/>
      <c r="BH8" s="305"/>
    </row>
    <row r="9" spans="1:60" x14ac:dyDescent="0.35">
      <c r="A9" s="264"/>
      <c r="B9" s="264"/>
      <c r="C9" s="267"/>
      <c r="D9" s="265"/>
      <c r="E9" s="264"/>
      <c r="F9" s="266"/>
      <c r="G9" s="264"/>
      <c r="H9" s="265"/>
      <c r="I9" s="264"/>
      <c r="J9" s="264"/>
      <c r="K9" s="264"/>
      <c r="L9" s="264"/>
      <c r="M9" s="264"/>
      <c r="N9" s="264"/>
      <c r="O9" s="264"/>
      <c r="P9" s="264"/>
      <c r="Q9" s="264"/>
      <c r="R9" s="264"/>
      <c r="S9" s="264"/>
      <c r="T9" s="264"/>
      <c r="U9" s="264"/>
      <c r="V9" s="264"/>
      <c r="W9" s="264"/>
      <c r="X9" s="264"/>
      <c r="Y9" s="264"/>
      <c r="Z9" s="264"/>
      <c r="AA9" s="264"/>
      <c r="AB9" s="264"/>
      <c r="AC9" s="264"/>
      <c r="AD9" s="264"/>
      <c r="AE9" s="264"/>
      <c r="AF9" s="264"/>
      <c r="AG9" s="264"/>
      <c r="AH9" s="264"/>
      <c r="AI9" s="264"/>
      <c r="AJ9" s="264"/>
      <c r="AK9" s="264"/>
      <c r="AL9" s="264"/>
      <c r="AM9" s="264"/>
      <c r="AN9" s="303"/>
      <c r="AO9" s="303"/>
      <c r="AP9" s="303"/>
      <c r="AQ9" s="303"/>
      <c r="AR9" s="303"/>
      <c r="AS9" s="303"/>
      <c r="AT9" s="303"/>
      <c r="AU9" s="304"/>
      <c r="AV9" s="303"/>
      <c r="AW9" s="303"/>
      <c r="AX9" s="303"/>
      <c r="AY9" s="303"/>
      <c r="AZ9" s="303"/>
      <c r="BA9" s="305"/>
      <c r="BB9" s="305"/>
      <c r="BC9" s="305"/>
      <c r="BD9" s="305"/>
      <c r="BE9" s="305"/>
      <c r="BF9" s="305"/>
      <c r="BG9" s="305"/>
      <c r="BH9" s="305"/>
    </row>
    <row r="10" spans="1:60" x14ac:dyDescent="0.35">
      <c r="A10" s="264"/>
      <c r="B10" s="264"/>
      <c r="C10" s="267"/>
      <c r="D10" s="265"/>
      <c r="E10" s="264"/>
      <c r="F10" s="266"/>
      <c r="G10" s="264"/>
      <c r="H10" s="265"/>
      <c r="I10" s="264"/>
      <c r="J10" s="264"/>
      <c r="K10" s="264"/>
      <c r="L10" s="264"/>
      <c r="M10" s="264"/>
      <c r="N10" s="264"/>
      <c r="O10" s="264"/>
      <c r="P10" s="264"/>
      <c r="Q10" s="264"/>
      <c r="R10" s="264"/>
      <c r="S10" s="264"/>
      <c r="T10" s="264"/>
      <c r="U10" s="264"/>
      <c r="V10" s="264"/>
      <c r="W10" s="264"/>
      <c r="X10" s="264"/>
      <c r="Y10" s="264"/>
      <c r="Z10" s="264"/>
      <c r="AA10" s="264"/>
      <c r="AB10" s="264"/>
      <c r="AC10" s="264"/>
      <c r="AD10" s="264"/>
      <c r="AE10" s="264"/>
      <c r="AF10" s="264"/>
      <c r="AG10" s="264"/>
      <c r="AH10" s="264"/>
      <c r="AI10" s="264"/>
      <c r="AJ10" s="264"/>
      <c r="AK10" s="264"/>
      <c r="AL10" s="264"/>
      <c r="AM10" s="264"/>
      <c r="AN10" s="303"/>
      <c r="AO10" s="303"/>
      <c r="AP10" s="303"/>
      <c r="AQ10" s="303"/>
      <c r="AR10" s="303"/>
      <c r="AS10" s="303"/>
      <c r="AT10" s="303"/>
      <c r="AU10" s="304"/>
      <c r="AV10" s="303"/>
      <c r="AW10" s="303"/>
      <c r="AX10" s="303"/>
      <c r="AY10" s="303"/>
      <c r="AZ10" s="303"/>
      <c r="BA10" s="305"/>
      <c r="BB10" s="305"/>
      <c r="BC10" s="305"/>
      <c r="BD10" s="305"/>
      <c r="BE10" s="305"/>
      <c r="BF10" s="305"/>
      <c r="BG10" s="305"/>
      <c r="BH10" s="305"/>
    </row>
    <row r="11" spans="1:60" x14ac:dyDescent="0.35">
      <c r="A11" s="264"/>
      <c r="B11" s="264"/>
      <c r="C11" s="267"/>
      <c r="D11" s="265"/>
      <c r="E11" s="264"/>
      <c r="F11" s="266"/>
      <c r="G11" s="267"/>
      <c r="H11" s="265"/>
      <c r="I11" s="264"/>
      <c r="J11" s="264"/>
      <c r="K11" s="264"/>
      <c r="L11" s="264"/>
      <c r="M11" s="264"/>
      <c r="N11" s="264"/>
      <c r="O11" s="264"/>
      <c r="P11" s="264"/>
      <c r="Q11" s="264"/>
      <c r="R11" s="264"/>
      <c r="S11" s="264"/>
      <c r="T11" s="264"/>
      <c r="U11" s="264"/>
      <c r="V11" s="264"/>
      <c r="W11" s="264"/>
      <c r="X11" s="264"/>
      <c r="Y11" s="264"/>
      <c r="Z11" s="264"/>
      <c r="AA11" s="264"/>
      <c r="AB11" s="264"/>
      <c r="AC11" s="264"/>
      <c r="AD11" s="264"/>
      <c r="AE11" s="264"/>
      <c r="AF11" s="264"/>
      <c r="AG11" s="264"/>
      <c r="AH11" s="264"/>
      <c r="AI11" s="264"/>
      <c r="AJ11" s="264"/>
      <c r="AK11" s="264"/>
      <c r="AL11" s="264"/>
      <c r="AM11" s="264"/>
      <c r="AN11" s="303"/>
      <c r="AO11" s="303"/>
      <c r="AP11" s="303"/>
      <c r="AQ11" s="303"/>
      <c r="AR11" s="303"/>
      <c r="AS11" s="303"/>
      <c r="AT11" s="303"/>
      <c r="AU11" s="304"/>
      <c r="AV11" s="303"/>
      <c r="AW11" s="303"/>
      <c r="AX11" s="303"/>
      <c r="AY11" s="303"/>
      <c r="AZ11" s="303"/>
      <c r="BA11" s="305"/>
      <c r="BB11" s="305"/>
      <c r="BC11" s="305"/>
      <c r="BD11" s="305"/>
      <c r="BE11" s="305"/>
      <c r="BF11" s="305"/>
      <c r="BG11" s="305"/>
      <c r="BH11" s="305"/>
    </row>
    <row r="12" spans="1:60" x14ac:dyDescent="0.35">
      <c r="A12" s="264"/>
      <c r="B12" s="264"/>
      <c r="C12" s="267"/>
      <c r="D12" s="265"/>
      <c r="E12" s="264"/>
      <c r="F12" s="266"/>
      <c r="G12" s="264"/>
      <c r="H12" s="265"/>
      <c r="I12" s="264"/>
      <c r="J12" s="264"/>
      <c r="K12" s="264"/>
      <c r="L12" s="264"/>
      <c r="M12" s="264"/>
      <c r="N12" s="264"/>
      <c r="O12" s="264"/>
      <c r="P12" s="264"/>
      <c r="Q12" s="264"/>
      <c r="R12" s="264"/>
      <c r="S12" s="264"/>
      <c r="T12" s="264"/>
      <c r="U12" s="264"/>
      <c r="V12" s="264"/>
      <c r="W12" s="264"/>
      <c r="X12" s="264"/>
      <c r="Y12" s="264"/>
      <c r="Z12" s="264"/>
      <c r="AA12" s="264"/>
      <c r="AB12" s="264"/>
      <c r="AC12" s="264"/>
      <c r="AD12" s="264"/>
      <c r="AE12" s="264"/>
      <c r="AF12" s="264"/>
      <c r="AG12" s="264"/>
      <c r="AH12" s="264"/>
      <c r="AI12" s="264"/>
      <c r="AJ12" s="264"/>
      <c r="AK12" s="264"/>
      <c r="AL12" s="264"/>
      <c r="AM12" s="264"/>
      <c r="AN12" s="303"/>
      <c r="AO12" s="303"/>
      <c r="AP12" s="303"/>
      <c r="AQ12" s="303"/>
      <c r="AR12" s="303"/>
      <c r="AS12" s="303"/>
      <c r="AT12" s="303"/>
      <c r="AU12" s="304"/>
      <c r="AV12" s="303"/>
      <c r="AW12" s="303"/>
      <c r="AX12" s="303"/>
      <c r="AY12" s="303"/>
      <c r="AZ12" s="264"/>
    </row>
    <row r="13" spans="1:60" x14ac:dyDescent="0.35">
      <c r="A13" s="264"/>
      <c r="B13" s="264"/>
      <c r="C13" s="267"/>
      <c r="D13" s="265"/>
      <c r="E13" s="264"/>
      <c r="F13" s="266"/>
      <c r="G13" s="264"/>
      <c r="H13" s="265"/>
      <c r="I13" s="264"/>
      <c r="J13" s="264"/>
      <c r="K13" s="264"/>
      <c r="L13" s="264"/>
      <c r="M13" s="264"/>
      <c r="N13" s="264"/>
      <c r="O13" s="264"/>
      <c r="P13" s="264"/>
      <c r="Q13" s="264"/>
      <c r="R13" s="264"/>
      <c r="S13" s="264"/>
      <c r="T13" s="264"/>
      <c r="U13" s="264"/>
      <c r="V13" s="264"/>
      <c r="W13" s="264"/>
      <c r="X13" s="264"/>
      <c r="Y13" s="264"/>
      <c r="Z13" s="264"/>
      <c r="AA13" s="264"/>
      <c r="AB13" s="264"/>
      <c r="AC13" s="264"/>
      <c r="AD13" s="264"/>
      <c r="AE13" s="264"/>
      <c r="AF13" s="264"/>
      <c r="AG13" s="264"/>
      <c r="AH13" s="264"/>
      <c r="AI13" s="264"/>
      <c r="AJ13" s="264"/>
      <c r="AK13" s="264"/>
      <c r="AL13" s="264"/>
      <c r="AM13" s="264"/>
      <c r="AN13" s="303"/>
      <c r="AO13" s="303"/>
      <c r="AP13" s="303"/>
      <c r="AQ13" s="303"/>
      <c r="AR13" s="303"/>
      <c r="AS13" s="303"/>
      <c r="AT13" s="303"/>
      <c r="AU13" s="304"/>
      <c r="AV13" s="303"/>
      <c r="AW13" s="303"/>
      <c r="AX13" s="303"/>
      <c r="AY13" s="303"/>
      <c r="AZ13" s="264"/>
    </row>
    <row r="14" spans="1:60" x14ac:dyDescent="0.35">
      <c r="A14" s="264"/>
      <c r="B14" s="264"/>
      <c r="C14" s="267"/>
      <c r="D14" s="265"/>
      <c r="E14" s="264"/>
      <c r="F14" s="266"/>
      <c r="G14" s="264"/>
      <c r="H14" s="265"/>
      <c r="I14" s="264"/>
      <c r="J14" s="264"/>
      <c r="K14" s="264"/>
      <c r="L14" s="264"/>
      <c r="M14" s="264"/>
      <c r="N14" s="264"/>
      <c r="O14" s="264"/>
      <c r="P14" s="264"/>
      <c r="Q14" s="264"/>
      <c r="R14" s="264"/>
      <c r="S14" s="264"/>
      <c r="T14" s="264"/>
      <c r="U14" s="264"/>
      <c r="V14" s="264"/>
      <c r="W14" s="264"/>
      <c r="X14" s="264"/>
      <c r="Y14" s="264"/>
      <c r="Z14" s="264"/>
      <c r="AA14" s="264"/>
      <c r="AB14" s="264"/>
      <c r="AC14" s="264"/>
      <c r="AD14" s="264"/>
      <c r="AE14" s="264"/>
      <c r="AF14" s="264"/>
      <c r="AG14" s="264"/>
      <c r="AH14" s="264"/>
      <c r="AI14" s="264"/>
      <c r="AJ14" s="264"/>
      <c r="AK14" s="264"/>
      <c r="AL14" s="264"/>
      <c r="AM14" s="264"/>
      <c r="AN14" s="264"/>
      <c r="AO14" s="264"/>
      <c r="AP14" s="264"/>
      <c r="AQ14" s="264"/>
      <c r="AR14" s="264"/>
      <c r="AS14" s="264"/>
      <c r="AT14" s="264"/>
      <c r="AU14" s="265"/>
      <c r="AV14" s="264"/>
      <c r="AW14" s="264"/>
      <c r="AX14" s="264"/>
      <c r="AY14" s="264"/>
      <c r="AZ14" s="264"/>
    </row>
    <row r="15" spans="1:60" x14ac:dyDescent="0.35">
      <c r="A15" s="264"/>
      <c r="B15" s="264"/>
      <c r="C15" s="267"/>
      <c r="D15" s="265"/>
      <c r="E15" s="264"/>
      <c r="F15" s="266"/>
      <c r="G15" s="264"/>
      <c r="H15" s="265"/>
      <c r="I15" s="264"/>
      <c r="J15" s="264"/>
      <c r="K15" s="264"/>
      <c r="L15" s="264"/>
      <c r="M15" s="264"/>
      <c r="N15" s="264"/>
      <c r="O15" s="264"/>
      <c r="P15" s="264"/>
      <c r="Q15" s="264"/>
      <c r="R15" s="264"/>
      <c r="S15" s="264"/>
      <c r="T15" s="264"/>
      <c r="U15" s="264"/>
      <c r="V15" s="264"/>
      <c r="W15" s="264"/>
      <c r="X15" s="264"/>
      <c r="Y15" s="264"/>
      <c r="Z15" s="264"/>
      <c r="AA15" s="264"/>
      <c r="AB15" s="264"/>
      <c r="AC15" s="264"/>
      <c r="AD15" s="264"/>
      <c r="AE15" s="264"/>
      <c r="AF15" s="264"/>
      <c r="AG15" s="264"/>
      <c r="AH15" s="264"/>
      <c r="AI15" s="264"/>
      <c r="AJ15" s="264"/>
      <c r="AK15" s="264"/>
      <c r="AL15" s="264"/>
      <c r="AM15" s="264"/>
      <c r="AN15" s="264"/>
      <c r="AO15" s="264"/>
      <c r="AP15" s="264"/>
      <c r="AQ15" s="264"/>
      <c r="AR15" s="264"/>
      <c r="AS15" s="264"/>
      <c r="AT15" s="264"/>
      <c r="AU15" s="265"/>
      <c r="AV15" s="264"/>
      <c r="AW15" s="264"/>
      <c r="AX15" s="264"/>
      <c r="AY15" s="264"/>
      <c r="AZ15" s="264"/>
    </row>
    <row r="16" spans="1:60" x14ac:dyDescent="0.35">
      <c r="A16" s="264"/>
      <c r="B16" s="264"/>
      <c r="C16" s="267"/>
      <c r="D16" s="265"/>
      <c r="E16" s="264"/>
      <c r="F16" s="266"/>
      <c r="G16" s="264"/>
      <c r="H16" s="265"/>
      <c r="I16" s="264"/>
      <c r="J16" s="264"/>
      <c r="K16" s="264"/>
      <c r="L16" s="264"/>
      <c r="M16" s="264"/>
      <c r="N16" s="264"/>
      <c r="O16" s="264"/>
      <c r="P16" s="264"/>
      <c r="Q16" s="264"/>
      <c r="R16" s="264"/>
      <c r="S16" s="264"/>
      <c r="T16" s="264"/>
      <c r="U16" s="264"/>
      <c r="V16" s="264"/>
      <c r="W16" s="264"/>
      <c r="X16" s="264"/>
      <c r="Y16" s="264"/>
      <c r="Z16" s="264"/>
      <c r="AA16" s="264"/>
      <c r="AB16" s="264"/>
      <c r="AC16" s="264"/>
      <c r="AD16" s="264"/>
      <c r="AE16" s="264"/>
      <c r="AF16" s="264"/>
      <c r="AG16" s="264"/>
      <c r="AH16" s="264"/>
      <c r="AI16" s="264"/>
      <c r="AJ16" s="264"/>
      <c r="AK16" s="264"/>
      <c r="AL16" s="264"/>
      <c r="AM16" s="264"/>
      <c r="AN16" s="264"/>
      <c r="AO16" s="264"/>
      <c r="AP16" s="264"/>
      <c r="AQ16" s="264"/>
      <c r="AR16" s="264"/>
      <c r="AS16" s="264"/>
      <c r="AT16" s="264"/>
      <c r="AU16" s="265"/>
      <c r="AV16" s="264"/>
      <c r="AW16" s="264"/>
      <c r="AX16" s="264"/>
      <c r="AY16" s="264"/>
      <c r="AZ16" s="264"/>
    </row>
    <row r="17" spans="1:52" x14ac:dyDescent="0.35">
      <c r="A17" s="264"/>
      <c r="B17" s="264"/>
      <c r="C17" s="267"/>
      <c r="D17" s="265"/>
      <c r="E17" s="264"/>
      <c r="F17" s="266"/>
      <c r="G17" s="264"/>
      <c r="H17" s="265"/>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301"/>
      <c r="AQ17" s="301"/>
      <c r="AR17" s="301"/>
      <c r="AS17" s="301"/>
      <c r="AT17" s="301"/>
      <c r="AU17" s="302"/>
      <c r="AV17" s="301"/>
      <c r="AW17" s="264"/>
      <c r="AX17" s="264"/>
      <c r="AY17" s="264"/>
      <c r="AZ17" s="264"/>
    </row>
    <row r="18" spans="1:52" x14ac:dyDescent="0.35">
      <c r="A18" s="264"/>
      <c r="B18" s="264"/>
      <c r="C18" s="267"/>
      <c r="D18" s="265"/>
      <c r="E18" s="264"/>
      <c r="F18" s="266"/>
      <c r="G18" s="264"/>
      <c r="H18" s="265"/>
      <c r="I18" s="264"/>
      <c r="J18" s="264"/>
      <c r="K18" s="264"/>
      <c r="L18" s="264"/>
      <c r="M18" s="264"/>
      <c r="N18" s="264"/>
      <c r="O18" s="264"/>
      <c r="P18" s="264"/>
      <c r="Q18" s="264"/>
      <c r="R18" s="264"/>
      <c r="S18" s="264"/>
      <c r="T18" s="264"/>
      <c r="U18" s="264"/>
      <c r="V18" s="264"/>
      <c r="W18" s="264"/>
      <c r="X18" s="264"/>
      <c r="Y18" s="264"/>
      <c r="Z18" s="264"/>
      <c r="AA18" s="264"/>
      <c r="AB18" s="264"/>
      <c r="AC18" s="264"/>
      <c r="AD18" s="264"/>
      <c r="AE18" s="264"/>
      <c r="AF18" s="264"/>
      <c r="AG18" s="264"/>
      <c r="AH18" s="264"/>
      <c r="AI18" s="264"/>
      <c r="AJ18" s="264"/>
      <c r="AK18" s="264"/>
      <c r="AL18" s="264"/>
      <c r="AM18" s="264"/>
      <c r="AN18" s="264"/>
      <c r="AO18" s="264"/>
      <c r="AP18" s="301"/>
      <c r="AQ18" s="301"/>
      <c r="AR18" s="301"/>
      <c r="AS18" s="301"/>
      <c r="AT18" s="301"/>
      <c r="AU18" s="302"/>
      <c r="AV18" s="301"/>
      <c r="AW18" s="264"/>
      <c r="AX18" s="264"/>
      <c r="AY18" s="264"/>
      <c r="AZ18" s="264"/>
    </row>
    <row r="19" spans="1:52" x14ac:dyDescent="0.35">
      <c r="A19" s="264"/>
      <c r="B19" s="264"/>
      <c r="C19" s="267"/>
      <c r="D19" s="265"/>
      <c r="E19" s="264"/>
      <c r="F19" s="266"/>
      <c r="G19" s="264"/>
      <c r="H19" s="265"/>
      <c r="I19" s="264"/>
      <c r="J19" s="264"/>
      <c r="K19" s="264"/>
      <c r="L19" s="264"/>
      <c r="M19" s="264"/>
      <c r="N19" s="264"/>
      <c r="O19" s="264"/>
      <c r="P19" s="264"/>
      <c r="Q19" s="264"/>
      <c r="R19" s="264"/>
      <c r="S19" s="264"/>
      <c r="T19" s="264"/>
      <c r="U19" s="264"/>
      <c r="V19" s="264"/>
      <c r="W19" s="264"/>
      <c r="X19" s="264"/>
      <c r="Y19" s="264"/>
      <c r="Z19" s="264"/>
      <c r="AA19" s="264"/>
      <c r="AB19" s="264"/>
      <c r="AC19" s="264"/>
      <c r="AD19" s="264"/>
      <c r="AE19" s="264"/>
      <c r="AF19" s="264"/>
      <c r="AG19" s="264"/>
      <c r="AH19" s="264"/>
      <c r="AI19" s="264"/>
      <c r="AJ19" s="264"/>
      <c r="AK19" s="264"/>
      <c r="AL19" s="264"/>
      <c r="AM19" s="264"/>
      <c r="AN19" s="264"/>
      <c r="AO19" s="264"/>
      <c r="AP19" s="264"/>
      <c r="AQ19" s="264"/>
      <c r="AR19" s="264"/>
      <c r="AS19" s="264"/>
      <c r="AT19" s="264"/>
      <c r="AU19" s="265"/>
      <c r="AV19" s="264"/>
      <c r="AW19" s="264"/>
      <c r="AX19" s="264"/>
      <c r="AY19" s="264"/>
      <c r="AZ19" s="264"/>
    </row>
    <row r="20" spans="1:52" x14ac:dyDescent="0.35">
      <c r="A20" s="264"/>
      <c r="B20" s="264"/>
      <c r="C20" s="267"/>
      <c r="D20" s="265"/>
      <c r="E20" s="264"/>
      <c r="F20" s="266"/>
      <c r="G20" s="264"/>
      <c r="H20" s="265"/>
      <c r="I20" s="264"/>
      <c r="J20" s="264"/>
      <c r="K20" s="264"/>
      <c r="L20" s="264"/>
      <c r="M20" s="264"/>
      <c r="N20" s="264"/>
      <c r="O20" s="264"/>
      <c r="P20" s="264"/>
      <c r="Q20" s="264"/>
      <c r="R20" s="264"/>
      <c r="S20" s="264"/>
      <c r="T20" s="264"/>
      <c r="U20" s="264"/>
      <c r="V20" s="264"/>
      <c r="W20" s="264"/>
      <c r="X20" s="264"/>
      <c r="Y20" s="264"/>
      <c r="Z20" s="264"/>
      <c r="AA20" s="264"/>
      <c r="AB20" s="264"/>
      <c r="AC20" s="264"/>
      <c r="AD20" s="264"/>
      <c r="AE20" s="264"/>
      <c r="AF20" s="264"/>
      <c r="AG20" s="264"/>
      <c r="AH20" s="264"/>
      <c r="AI20" s="264"/>
      <c r="AJ20" s="264"/>
      <c r="AK20" s="264"/>
      <c r="AL20" s="264"/>
      <c r="AM20" s="264"/>
      <c r="AN20" s="264"/>
      <c r="AO20" s="264"/>
      <c r="AP20" s="264"/>
      <c r="AQ20" s="264"/>
      <c r="AR20" s="264"/>
      <c r="AS20" s="264"/>
      <c r="AT20" s="264"/>
      <c r="AU20" s="265"/>
      <c r="AV20" s="264"/>
      <c r="AW20" s="264"/>
      <c r="AX20" s="264"/>
      <c r="AY20" s="264"/>
      <c r="AZ20" s="264"/>
    </row>
    <row r="21" spans="1:52" x14ac:dyDescent="0.35">
      <c r="A21" s="264"/>
      <c r="B21" s="264"/>
      <c r="C21" s="267"/>
      <c r="D21" s="265"/>
      <c r="E21" s="264"/>
      <c r="F21" s="266"/>
      <c r="G21" s="264"/>
      <c r="H21" s="265"/>
      <c r="I21" s="264"/>
      <c r="J21" s="264"/>
      <c r="K21" s="264"/>
      <c r="L21" s="264"/>
      <c r="M21" s="264"/>
      <c r="N21" s="264"/>
      <c r="O21" s="264"/>
      <c r="P21" s="264"/>
      <c r="Q21" s="264"/>
      <c r="R21" s="264"/>
      <c r="S21" s="264"/>
      <c r="T21" s="264"/>
      <c r="U21" s="264"/>
      <c r="V21" s="264"/>
      <c r="W21" s="264"/>
      <c r="X21" s="264"/>
      <c r="Y21" s="264"/>
      <c r="Z21" s="264"/>
      <c r="AA21" s="264"/>
      <c r="AB21" s="264"/>
      <c r="AC21" s="264"/>
      <c r="AD21" s="264"/>
      <c r="AE21" s="264"/>
      <c r="AF21" s="264"/>
      <c r="AG21" s="264"/>
      <c r="AH21" s="264"/>
      <c r="AI21" s="264"/>
      <c r="AJ21" s="264"/>
      <c r="AK21" s="264"/>
      <c r="AL21" s="264"/>
      <c r="AM21" s="264"/>
      <c r="AN21" s="264"/>
      <c r="AO21" s="264"/>
      <c r="AP21" s="264"/>
      <c r="AQ21" s="264"/>
      <c r="AR21" s="264"/>
      <c r="AS21" s="264"/>
      <c r="AT21" s="264"/>
      <c r="AU21" s="265"/>
      <c r="AV21" s="264"/>
      <c r="AW21" s="264"/>
      <c r="AX21" s="264"/>
      <c r="AY21" s="264"/>
      <c r="AZ21" s="264"/>
    </row>
    <row r="22" spans="1:52" x14ac:dyDescent="0.35">
      <c r="A22" s="264"/>
      <c r="B22" s="264"/>
      <c r="C22" s="267"/>
      <c r="D22" s="265"/>
      <c r="E22" s="264"/>
      <c r="F22" s="266"/>
      <c r="G22" s="264"/>
      <c r="H22" s="265"/>
      <c r="I22" s="264"/>
      <c r="J22" s="264"/>
      <c r="K22" s="264"/>
      <c r="L22" s="264"/>
      <c r="M22" s="264"/>
      <c r="N22" s="264"/>
      <c r="O22" s="264"/>
      <c r="P22" s="264"/>
      <c r="Q22" s="264"/>
      <c r="R22" s="264"/>
      <c r="S22" s="264"/>
      <c r="T22" s="264"/>
      <c r="U22" s="264"/>
      <c r="V22" s="264"/>
      <c r="W22" s="264"/>
      <c r="X22" s="264"/>
      <c r="Y22" s="264"/>
      <c r="Z22" s="264"/>
      <c r="AA22" s="264"/>
      <c r="AB22" s="264"/>
      <c r="AC22" s="264"/>
      <c r="AD22" s="264"/>
      <c r="AE22" s="264"/>
      <c r="AF22" s="264"/>
      <c r="AG22" s="264"/>
      <c r="AH22" s="264"/>
      <c r="AI22" s="264"/>
      <c r="AJ22" s="264"/>
      <c r="AK22" s="264"/>
      <c r="AL22" s="264"/>
      <c r="AM22" s="264"/>
      <c r="AN22" s="264"/>
      <c r="AO22" s="264"/>
      <c r="AP22" s="264"/>
      <c r="AQ22" s="264"/>
      <c r="AR22" s="264"/>
      <c r="AS22" s="264"/>
      <c r="AT22" s="264"/>
      <c r="AU22" s="265"/>
      <c r="AV22" s="264"/>
      <c r="AW22" s="264"/>
      <c r="AX22" s="264"/>
      <c r="AY22" s="264"/>
      <c r="AZ22" s="264"/>
    </row>
    <row r="23" spans="1:52" x14ac:dyDescent="0.35">
      <c r="A23" s="264"/>
      <c r="B23" s="264"/>
      <c r="C23" s="267"/>
      <c r="D23" s="265"/>
      <c r="E23" s="264"/>
      <c r="F23" s="266"/>
      <c r="G23" s="264"/>
      <c r="H23" s="265"/>
      <c r="I23" s="264"/>
      <c r="J23" s="264"/>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O23" s="441" t="s">
        <v>153</v>
      </c>
      <c r="AP23" s="441"/>
      <c r="AQ23" s="441"/>
      <c r="AR23" s="441"/>
      <c r="AS23" s="441"/>
      <c r="AT23" s="264"/>
      <c r="AU23" s="265"/>
      <c r="AV23" s="264"/>
      <c r="AW23" s="264"/>
      <c r="AX23" s="264"/>
      <c r="AY23" s="264"/>
      <c r="AZ23" s="264"/>
    </row>
    <row r="24" spans="1:52" ht="7.5" customHeight="1" x14ac:dyDescent="0.35">
      <c r="A24" s="264"/>
      <c r="B24" s="264"/>
      <c r="C24" s="267"/>
      <c r="D24" s="265"/>
      <c r="E24" s="264"/>
      <c r="F24" s="266"/>
      <c r="G24" s="264"/>
      <c r="H24" s="265"/>
      <c r="I24" s="264"/>
      <c r="J24" s="264"/>
      <c r="K24" s="264"/>
      <c r="L24" s="264"/>
      <c r="M24" s="264"/>
      <c r="N24" s="264"/>
      <c r="O24" s="264"/>
      <c r="P24" s="264"/>
      <c r="Q24" s="264"/>
      <c r="R24" s="264"/>
      <c r="S24" s="264"/>
      <c r="T24" s="264"/>
      <c r="U24" s="264"/>
      <c r="V24" s="264"/>
      <c r="W24" s="264"/>
      <c r="X24" s="264"/>
      <c r="Y24" s="264"/>
      <c r="Z24" s="264"/>
      <c r="AA24" s="264"/>
      <c r="AB24" s="264"/>
      <c r="AC24" s="264"/>
      <c r="AD24" s="264"/>
      <c r="AE24" s="264"/>
      <c r="AF24" s="264"/>
      <c r="AG24" s="264"/>
      <c r="AH24" s="264"/>
      <c r="AI24" s="264"/>
      <c r="AJ24" s="264"/>
      <c r="AK24" s="264"/>
      <c r="AL24" s="264"/>
      <c r="AM24" s="264"/>
      <c r="AN24" s="264"/>
      <c r="AO24" s="441"/>
      <c r="AP24" s="441"/>
      <c r="AQ24" s="441"/>
      <c r="AR24" s="441"/>
      <c r="AS24" s="441"/>
      <c r="AT24" s="264"/>
      <c r="AU24" s="265"/>
      <c r="AV24" s="264"/>
      <c r="AW24" s="264"/>
      <c r="AX24" s="264"/>
      <c r="AY24" s="264"/>
      <c r="AZ24" s="264"/>
    </row>
    <row r="25" spans="1:52" ht="4.5" customHeight="1" thickBot="1" x14ac:dyDescent="0.4">
      <c r="A25" s="264"/>
      <c r="B25" s="264"/>
      <c r="C25" s="267"/>
      <c r="D25" s="265"/>
      <c r="E25" s="269"/>
      <c r="F25" s="270"/>
      <c r="G25" s="269"/>
      <c r="H25" s="268"/>
      <c r="I25" s="264"/>
      <c r="J25" s="264"/>
      <c r="K25" s="264"/>
      <c r="L25" s="264"/>
      <c r="M25" s="264"/>
      <c r="N25" s="264"/>
      <c r="O25" s="264"/>
      <c r="P25" s="264"/>
      <c r="Q25" s="264"/>
      <c r="R25" s="264"/>
      <c r="S25" s="264"/>
      <c r="T25" s="264"/>
      <c r="U25" s="264"/>
      <c r="V25" s="264"/>
      <c r="W25" s="264"/>
      <c r="X25" s="264"/>
      <c r="Y25" s="264"/>
      <c r="Z25" s="264"/>
      <c r="AA25" s="264"/>
      <c r="AB25" s="264"/>
      <c r="AC25" s="264"/>
      <c r="AD25" s="264"/>
      <c r="AE25" s="264"/>
      <c r="AF25" s="264"/>
      <c r="AG25" s="264"/>
      <c r="AH25" s="264"/>
      <c r="AI25" s="264"/>
      <c r="AJ25" s="264"/>
      <c r="AK25" s="264"/>
      <c r="AL25" s="264"/>
      <c r="AM25" s="264"/>
      <c r="AN25" s="264"/>
      <c r="AO25" s="264"/>
      <c r="AP25" s="264"/>
      <c r="AQ25" s="264"/>
      <c r="AR25" s="264"/>
      <c r="AS25" s="264"/>
      <c r="AT25" s="264"/>
      <c r="AU25" s="265"/>
      <c r="AV25" s="264"/>
      <c r="AW25" s="264"/>
      <c r="AX25" s="264"/>
      <c r="AY25" s="264"/>
      <c r="AZ25" s="264"/>
    </row>
    <row r="26" spans="1:52" ht="27" thickTop="1" thickBot="1" x14ac:dyDescent="0.4">
      <c r="A26" s="264"/>
      <c r="B26" s="300" t="s">
        <v>4</v>
      </c>
      <c r="C26" s="299" t="s">
        <v>152</v>
      </c>
      <c r="D26" s="298" t="s">
        <v>151</v>
      </c>
      <c r="E26" s="445"/>
      <c r="F26" s="445"/>
      <c r="G26" s="445"/>
      <c r="H26" s="445"/>
      <c r="I26" s="264"/>
      <c r="J26" s="264"/>
      <c r="K26" s="264"/>
      <c r="L26" s="264"/>
      <c r="M26" s="264"/>
      <c r="N26" s="264"/>
      <c r="O26" s="264"/>
      <c r="P26" s="264"/>
      <c r="Q26" s="264"/>
      <c r="R26" s="264"/>
      <c r="S26" s="264"/>
      <c r="T26" s="264"/>
      <c r="U26" s="264"/>
      <c r="V26" s="264"/>
      <c r="W26" s="264"/>
      <c r="X26" s="264"/>
      <c r="Y26" s="264"/>
      <c r="Z26" s="264"/>
      <c r="AA26" s="264"/>
      <c r="AB26" s="264"/>
      <c r="AC26" s="264"/>
      <c r="AD26" s="264"/>
      <c r="AE26" s="264"/>
      <c r="AF26" s="264"/>
      <c r="AG26" s="264"/>
      <c r="AH26" s="264"/>
      <c r="AI26" s="264"/>
      <c r="AJ26" s="264"/>
      <c r="AK26" s="264"/>
      <c r="AL26" s="264"/>
      <c r="AM26" s="264"/>
      <c r="AN26" s="264"/>
      <c r="AO26" s="291" t="s">
        <v>150</v>
      </c>
      <c r="AP26" s="291"/>
      <c r="AQ26" s="291"/>
      <c r="AR26" s="291"/>
      <c r="AS26" s="291"/>
      <c r="AT26" s="264"/>
      <c r="AU26" s="265"/>
      <c r="AV26" s="264"/>
      <c r="AW26" s="264"/>
      <c r="AX26" s="264"/>
      <c r="AY26" s="264"/>
      <c r="AZ26" s="264"/>
    </row>
    <row r="27" spans="1:52" ht="18" customHeight="1" thickBot="1" x14ac:dyDescent="0.45">
      <c r="A27" s="264"/>
      <c r="B27" s="279"/>
      <c r="C27" s="439" t="s">
        <v>41</v>
      </c>
      <c r="D27" s="440"/>
      <c r="E27" s="443"/>
      <c r="F27" s="443"/>
      <c r="G27" s="443"/>
      <c r="H27" s="443"/>
      <c r="I27" s="264"/>
      <c r="J27" s="264"/>
      <c r="K27" s="264"/>
      <c r="L27" s="264"/>
      <c r="M27" s="264"/>
      <c r="N27" s="264"/>
      <c r="O27" s="264"/>
      <c r="P27" s="264"/>
      <c r="Q27" s="264"/>
      <c r="R27" s="264"/>
      <c r="S27" s="264"/>
      <c r="T27" s="264"/>
      <c r="U27" s="264"/>
      <c r="V27" s="264"/>
      <c r="W27" s="264"/>
      <c r="X27" s="264"/>
      <c r="Y27" s="264"/>
      <c r="Z27" s="264"/>
      <c r="AA27" s="264"/>
      <c r="AB27" s="264"/>
      <c r="AC27" s="264"/>
      <c r="AD27" s="264"/>
      <c r="AE27" s="264"/>
      <c r="AF27" s="264"/>
      <c r="AG27" s="264"/>
      <c r="AH27" s="264"/>
      <c r="AI27" s="264"/>
      <c r="AJ27" s="264"/>
      <c r="AK27" s="264"/>
      <c r="AL27" s="264"/>
      <c r="AM27" s="264"/>
      <c r="AN27" s="264"/>
      <c r="AO27" s="291" t="s">
        <v>149</v>
      </c>
      <c r="AP27" s="290">
        <f>C37</f>
        <v>40000</v>
      </c>
      <c r="AQ27" s="294">
        <f>C38</f>
        <v>10000</v>
      </c>
      <c r="AR27" s="289">
        <f>AP27</f>
        <v>40000</v>
      </c>
      <c r="AS27" s="289">
        <f>AP27+AQ27</f>
        <v>50000</v>
      </c>
      <c r="AT27" s="264"/>
      <c r="AU27" s="265"/>
      <c r="AV27" s="264"/>
      <c r="AW27" s="264"/>
      <c r="AX27" s="264"/>
      <c r="AY27" s="264"/>
      <c r="AZ27" s="264"/>
    </row>
    <row r="28" spans="1:52" ht="22.5" customHeight="1" thickBot="1" x14ac:dyDescent="0.4">
      <c r="A28" s="264"/>
      <c r="B28" s="279" t="s">
        <v>26</v>
      </c>
      <c r="C28" s="297">
        <f>'1. Market Rate and Figure 11.4'!H5</f>
        <v>50000</v>
      </c>
      <c r="D28" s="296">
        <v>60000</v>
      </c>
      <c r="E28" s="443"/>
      <c r="F28" s="443"/>
      <c r="G28" s="443"/>
      <c r="H28" s="443"/>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91" t="s">
        <v>148</v>
      </c>
      <c r="AP28" s="290">
        <f>C37</f>
        <v>40000</v>
      </c>
      <c r="AQ28" s="269">
        <v>0</v>
      </c>
      <c r="AR28" s="289">
        <f>C37</f>
        <v>40000</v>
      </c>
      <c r="AS28" s="289">
        <f>D37</f>
        <v>50000</v>
      </c>
      <c r="AT28" s="264"/>
      <c r="AU28" s="265"/>
      <c r="AV28" s="264"/>
      <c r="AW28" s="264"/>
      <c r="AX28" s="264"/>
      <c r="AY28" s="264"/>
      <c r="AZ28" s="264"/>
    </row>
    <row r="29" spans="1:52" ht="22.5" customHeight="1" thickBot="1" x14ac:dyDescent="0.4">
      <c r="A29" s="264"/>
      <c r="B29" s="279" t="s">
        <v>1</v>
      </c>
      <c r="C29" s="295">
        <v>25000</v>
      </c>
      <c r="D29" s="283">
        <v>50000</v>
      </c>
      <c r="E29" s="438"/>
      <c r="F29" s="438"/>
      <c r="G29" s="438"/>
      <c r="H29" s="438"/>
      <c r="I29" s="264"/>
      <c r="J29" s="264"/>
      <c r="K29" s="264"/>
      <c r="L29" s="264"/>
      <c r="M29" s="264"/>
      <c r="N29" s="264"/>
      <c r="O29" s="264"/>
      <c r="P29" s="264"/>
      <c r="Q29" s="264"/>
      <c r="R29" s="264"/>
      <c r="S29" s="264"/>
      <c r="T29" s="264"/>
      <c r="U29" s="264"/>
      <c r="V29" s="264"/>
      <c r="W29" s="264"/>
      <c r="X29" s="264"/>
      <c r="Y29" s="264"/>
      <c r="Z29" s="264"/>
      <c r="AA29" s="264"/>
      <c r="AB29" s="264"/>
      <c r="AC29" s="264"/>
      <c r="AD29" s="264"/>
      <c r="AE29" s="264"/>
      <c r="AF29" s="264"/>
      <c r="AG29" s="264"/>
      <c r="AH29" s="264"/>
      <c r="AI29" s="264"/>
      <c r="AJ29" s="264"/>
      <c r="AK29" s="264"/>
      <c r="AL29" s="264"/>
      <c r="AM29" s="264"/>
      <c r="AN29" s="264"/>
      <c r="AO29" s="291" t="s">
        <v>146</v>
      </c>
      <c r="AP29" s="289">
        <f>C37</f>
        <v>40000</v>
      </c>
      <c r="AQ29" s="294">
        <f>C38</f>
        <v>10000</v>
      </c>
      <c r="AR29" s="289">
        <f>C37</f>
        <v>40000</v>
      </c>
      <c r="AS29" s="289">
        <f>D37</f>
        <v>50000</v>
      </c>
      <c r="AT29" s="264"/>
      <c r="AU29" s="265"/>
      <c r="AV29" s="264"/>
      <c r="AW29" s="264"/>
      <c r="AX29" s="264"/>
      <c r="AY29" s="264"/>
      <c r="AZ29" s="264"/>
    </row>
    <row r="30" spans="1:52" ht="22.5" customHeight="1" thickBot="1" x14ac:dyDescent="0.4">
      <c r="A30" s="264"/>
      <c r="B30" s="279" t="s">
        <v>60</v>
      </c>
      <c r="C30" s="293">
        <f>C29+C28</f>
        <v>75000</v>
      </c>
      <c r="D30" s="292">
        <f>D29+D28</f>
        <v>110000</v>
      </c>
      <c r="E30" s="438"/>
      <c r="F30" s="438"/>
      <c r="G30" s="438"/>
      <c r="H30" s="438"/>
      <c r="I30" s="264"/>
      <c r="J30" s="264"/>
      <c r="K30" s="264"/>
      <c r="L30" s="264"/>
      <c r="M30" s="264"/>
      <c r="N30" s="264"/>
      <c r="O30" s="264"/>
      <c r="P30" s="264"/>
      <c r="Q30" s="264"/>
      <c r="R30" s="264"/>
      <c r="S30" s="264"/>
      <c r="T30" s="264"/>
      <c r="U30" s="264"/>
      <c r="V30" s="264"/>
      <c r="W30" s="264"/>
      <c r="X30" s="264"/>
      <c r="Y30" s="264"/>
      <c r="Z30" s="264"/>
      <c r="AA30" s="264"/>
      <c r="AB30" s="264"/>
      <c r="AC30" s="264"/>
      <c r="AD30" s="264"/>
      <c r="AE30" s="264"/>
      <c r="AF30" s="264"/>
      <c r="AG30" s="264"/>
      <c r="AH30" s="264"/>
      <c r="AI30" s="264"/>
      <c r="AJ30" s="264"/>
      <c r="AK30" s="264"/>
      <c r="AL30" s="264"/>
      <c r="AM30" s="264"/>
      <c r="AN30" s="264"/>
      <c r="AO30" s="291" t="s">
        <v>147</v>
      </c>
      <c r="AP30" s="290">
        <f>D37</f>
        <v>50000</v>
      </c>
      <c r="AQ30" s="269">
        <v>0</v>
      </c>
      <c r="AR30" s="289">
        <f>C37</f>
        <v>40000</v>
      </c>
      <c r="AS30" s="289">
        <f>D37</f>
        <v>50000</v>
      </c>
      <c r="AT30" s="264"/>
      <c r="AU30" s="265"/>
      <c r="AV30" s="264"/>
      <c r="AW30" s="264"/>
      <c r="AX30" s="264"/>
      <c r="AY30" s="264"/>
      <c r="AZ30" s="264"/>
    </row>
    <row r="31" spans="1:52" ht="22.5" customHeight="1" thickBot="1" x14ac:dyDescent="0.4">
      <c r="A31" s="264"/>
      <c r="B31" s="279" t="s">
        <v>109</v>
      </c>
      <c r="C31" s="288">
        <v>70000</v>
      </c>
      <c r="D31" s="287">
        <f>D28+(0.5*D29)</f>
        <v>85000</v>
      </c>
      <c r="E31" s="438"/>
      <c r="F31" s="438"/>
      <c r="G31" s="438"/>
      <c r="H31" s="438"/>
      <c r="I31" s="264"/>
      <c r="J31" s="264"/>
      <c r="K31" s="264"/>
      <c r="L31" s="264"/>
      <c r="M31" s="264"/>
      <c r="N31" s="264"/>
      <c r="O31" s="264"/>
      <c r="P31" s="264"/>
      <c r="Q31" s="264"/>
      <c r="R31" s="264"/>
      <c r="S31" s="264"/>
      <c r="T31" s="264"/>
      <c r="U31" s="264"/>
      <c r="V31" s="264"/>
      <c r="W31" s="264"/>
      <c r="X31" s="264"/>
      <c r="Y31" s="264"/>
      <c r="Z31" s="264"/>
      <c r="AA31" s="264"/>
      <c r="AB31" s="264"/>
      <c r="AC31" s="264"/>
      <c r="AD31" s="264"/>
      <c r="AE31" s="264"/>
      <c r="AF31" s="264"/>
      <c r="AG31" s="264"/>
      <c r="AH31" s="264"/>
      <c r="AI31" s="264"/>
      <c r="AJ31" s="264"/>
      <c r="AK31" s="264"/>
      <c r="AL31" s="264"/>
      <c r="AM31" s="264"/>
      <c r="AN31" s="264"/>
      <c r="AO31" s="264"/>
      <c r="AP31" s="264"/>
      <c r="AQ31" s="264"/>
      <c r="AR31" s="264"/>
      <c r="AS31" s="264"/>
      <c r="AT31" s="264"/>
      <c r="AU31" s="265"/>
      <c r="AV31" s="264"/>
      <c r="AW31" s="264"/>
      <c r="AX31" s="264"/>
      <c r="AY31" s="264"/>
      <c r="AZ31" s="264"/>
    </row>
    <row r="32" spans="1:52" ht="22.5" customHeight="1" thickBot="1" x14ac:dyDescent="0.4">
      <c r="A32" s="264"/>
      <c r="B32" s="279" t="s">
        <v>69</v>
      </c>
      <c r="C32" s="286" t="e">
        <v>#REF!</v>
      </c>
      <c r="D32" s="285">
        <v>0.35</v>
      </c>
      <c r="E32" s="438"/>
      <c r="F32" s="438"/>
      <c r="G32" s="438"/>
      <c r="H32" s="438"/>
      <c r="I32" s="264"/>
      <c r="J32" s="264"/>
      <c r="K32" s="264"/>
      <c r="L32" s="264"/>
      <c r="M32" s="264"/>
      <c r="N32" s="264"/>
      <c r="O32" s="264"/>
      <c r="P32" s="264"/>
      <c r="Q32" s="264"/>
      <c r="R32" s="264"/>
      <c r="S32" s="264"/>
      <c r="T32" s="264"/>
      <c r="U32" s="264"/>
      <c r="V32" s="264"/>
      <c r="W32" s="264"/>
      <c r="X32" s="264"/>
      <c r="Y32" s="264"/>
      <c r="Z32" s="264"/>
      <c r="AA32" s="264"/>
      <c r="AB32" s="264"/>
      <c r="AC32" s="264"/>
      <c r="AD32" s="264"/>
      <c r="AE32" s="264"/>
      <c r="AF32" s="264"/>
      <c r="AG32" s="264"/>
      <c r="AH32" s="264"/>
      <c r="AI32" s="264"/>
      <c r="AJ32" s="264"/>
      <c r="AK32" s="264"/>
      <c r="AL32" s="264"/>
      <c r="AM32" s="264"/>
      <c r="AN32" s="264"/>
      <c r="AO32" s="264"/>
      <c r="AP32" s="264"/>
      <c r="AQ32" s="264"/>
      <c r="AR32" s="264"/>
      <c r="AS32" s="264"/>
      <c r="AT32" s="264"/>
      <c r="AU32" s="265"/>
      <c r="AV32" s="264"/>
      <c r="AW32" s="264"/>
      <c r="AX32" s="264"/>
      <c r="AY32" s="264"/>
      <c r="AZ32" s="264"/>
    </row>
    <row r="33" spans="1:52" ht="22.5" customHeight="1" thickBot="1" x14ac:dyDescent="0.4">
      <c r="A33" s="264"/>
      <c r="B33" s="279" t="s">
        <v>61</v>
      </c>
      <c r="C33" s="284">
        <v>25000</v>
      </c>
      <c r="D33" s="283">
        <v>35000</v>
      </c>
      <c r="E33" s="438"/>
      <c r="F33" s="438"/>
      <c r="G33" s="438"/>
      <c r="H33" s="438"/>
      <c r="I33" s="264"/>
      <c r="J33" s="264"/>
      <c r="K33" s="264"/>
      <c r="L33" s="264"/>
      <c r="M33" s="264"/>
      <c r="N33" s="264"/>
      <c r="O33" s="264"/>
      <c r="P33" s="264"/>
      <c r="Q33" s="264"/>
      <c r="R33" s="264"/>
      <c r="S33" s="264"/>
      <c r="T33" s="264"/>
      <c r="U33" s="264"/>
      <c r="V33" s="264"/>
      <c r="W33" s="264"/>
      <c r="X33" s="264"/>
      <c r="Y33" s="264"/>
      <c r="Z33" s="264"/>
      <c r="AA33" s="264"/>
      <c r="AB33" s="264"/>
      <c r="AC33" s="264"/>
      <c r="AD33" s="264"/>
      <c r="AE33" s="264"/>
      <c r="AF33" s="264"/>
      <c r="AG33" s="264"/>
      <c r="AH33" s="264"/>
      <c r="AI33" s="264"/>
      <c r="AJ33" s="264"/>
      <c r="AK33" s="264"/>
      <c r="AL33" s="264"/>
      <c r="AM33" s="264"/>
      <c r="AN33" s="264"/>
      <c r="AO33" s="264"/>
      <c r="AP33" s="264"/>
      <c r="AQ33" s="264"/>
      <c r="AR33" s="264"/>
      <c r="AS33" s="264"/>
      <c r="AT33" s="264"/>
      <c r="AU33" s="265"/>
      <c r="AV33" s="264"/>
      <c r="AW33" s="264"/>
      <c r="AX33" s="264"/>
      <c r="AY33" s="264"/>
      <c r="AZ33" s="264"/>
    </row>
    <row r="34" spans="1:52" ht="22.5" customHeight="1" thickBot="1" x14ac:dyDescent="0.4">
      <c r="A34" s="264"/>
      <c r="B34" s="279" t="s">
        <v>81</v>
      </c>
      <c r="C34" s="284">
        <v>5000</v>
      </c>
      <c r="D34" s="283">
        <v>0</v>
      </c>
      <c r="E34" s="282"/>
      <c r="F34" s="282"/>
      <c r="G34" s="282"/>
      <c r="H34" s="282"/>
      <c r="I34" s="264"/>
      <c r="J34" s="264"/>
      <c r="K34" s="264"/>
      <c r="L34" s="264"/>
      <c r="M34" s="264"/>
      <c r="N34" s="264"/>
      <c r="O34" s="264"/>
      <c r="P34" s="264"/>
      <c r="Q34" s="264"/>
      <c r="R34" s="264"/>
      <c r="S34" s="264"/>
      <c r="T34" s="264"/>
      <c r="U34" s="264"/>
      <c r="V34" s="264"/>
      <c r="W34" s="264"/>
      <c r="X34" s="264"/>
      <c r="Y34" s="264"/>
      <c r="Z34" s="264"/>
      <c r="AA34" s="264"/>
      <c r="AB34" s="264"/>
      <c r="AC34" s="264"/>
      <c r="AD34" s="264"/>
      <c r="AE34" s="264"/>
      <c r="AF34" s="264"/>
      <c r="AG34" s="264"/>
      <c r="AH34" s="264"/>
      <c r="AI34" s="264"/>
      <c r="AJ34" s="264"/>
      <c r="AK34" s="264"/>
      <c r="AL34" s="264"/>
      <c r="AM34" s="264"/>
      <c r="AN34" s="264"/>
      <c r="AO34" s="264"/>
      <c r="AP34" s="264"/>
      <c r="AQ34" s="264"/>
      <c r="AR34" s="264"/>
      <c r="AS34" s="264"/>
      <c r="AT34" s="264"/>
      <c r="AU34" s="265"/>
      <c r="AV34" s="264"/>
      <c r="AW34" s="264"/>
      <c r="AX34" s="264"/>
      <c r="AY34" s="264"/>
      <c r="AZ34" s="264"/>
    </row>
    <row r="35" spans="1:52" ht="22.5" customHeight="1" thickBot="1" x14ac:dyDescent="0.4">
      <c r="A35" s="264"/>
      <c r="B35" s="279" t="s">
        <v>54</v>
      </c>
      <c r="C35" s="281">
        <v>0.14000000000000001</v>
      </c>
      <c r="D35" s="280">
        <f>C35</f>
        <v>0.14000000000000001</v>
      </c>
      <c r="E35" s="438"/>
      <c r="F35" s="438"/>
      <c r="G35" s="438"/>
      <c r="H35" s="438"/>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65"/>
      <c r="AV35" s="264"/>
      <c r="AW35" s="264"/>
      <c r="AX35" s="264"/>
      <c r="AY35" s="264"/>
      <c r="AZ35" s="264"/>
    </row>
    <row r="36" spans="1:52" ht="22.5" customHeight="1" thickBot="1" x14ac:dyDescent="0.4">
      <c r="A36" s="264"/>
      <c r="B36" s="279" t="s">
        <v>110</v>
      </c>
      <c r="C36" s="278">
        <f>C33*(1+C35)</f>
        <v>28500.000000000004</v>
      </c>
      <c r="D36" s="277">
        <f>D33*(1+D35)</f>
        <v>39900.000000000007</v>
      </c>
      <c r="E36" s="438"/>
      <c r="F36" s="438"/>
      <c r="G36" s="438"/>
      <c r="H36" s="438"/>
      <c r="I36" s="264"/>
      <c r="J36" s="264"/>
      <c r="K36" s="264"/>
      <c r="L36" s="264"/>
      <c r="M36" s="264"/>
      <c r="N36" s="264"/>
      <c r="O36" s="264"/>
      <c r="P36" s="264"/>
      <c r="Q36" s="264"/>
      <c r="R36" s="264"/>
      <c r="S36" s="264"/>
      <c r="T36" s="264"/>
      <c r="U36" s="264"/>
      <c r="V36" s="264"/>
      <c r="W36" s="264"/>
      <c r="X36" s="264"/>
      <c r="Y36" s="264"/>
      <c r="Z36" s="264"/>
      <c r="AA36" s="264"/>
      <c r="AB36" s="264"/>
      <c r="AC36" s="264"/>
      <c r="AD36" s="264"/>
      <c r="AE36" s="264"/>
      <c r="AF36" s="264"/>
      <c r="AG36" s="264"/>
      <c r="AH36" s="264"/>
      <c r="AI36" s="264"/>
      <c r="AJ36" s="264"/>
      <c r="AK36" s="264"/>
      <c r="AL36" s="264"/>
      <c r="AM36" s="264"/>
      <c r="AN36" s="264"/>
      <c r="AO36" s="264"/>
      <c r="AP36" s="264"/>
      <c r="AQ36" s="264"/>
      <c r="AR36" s="264"/>
      <c r="AS36" s="264"/>
      <c r="AT36" s="264"/>
      <c r="AU36" s="265"/>
      <c r="AV36" s="264"/>
      <c r="AW36" s="264"/>
      <c r="AX36" s="264"/>
      <c r="AY36" s="264"/>
      <c r="AZ36" s="264"/>
    </row>
    <row r="37" spans="1:52" ht="22.5" customHeight="1" thickBot="1" x14ac:dyDescent="0.4">
      <c r="A37" s="264"/>
      <c r="B37" s="275" t="s">
        <v>0</v>
      </c>
      <c r="C37" s="274">
        <f>C31-C33-C34</f>
        <v>40000</v>
      </c>
      <c r="D37" s="276">
        <f>D31-D33-D34</f>
        <v>50000</v>
      </c>
      <c r="E37" s="438"/>
      <c r="F37" s="438"/>
      <c r="G37" s="438"/>
      <c r="H37" s="438"/>
      <c r="I37" s="264"/>
      <c r="J37" s="264"/>
      <c r="K37" s="264"/>
      <c r="L37" s="264"/>
      <c r="M37" s="264"/>
      <c r="N37" s="264"/>
      <c r="O37" s="264"/>
      <c r="P37" s="264"/>
      <c r="Q37" s="264"/>
      <c r="R37" s="264"/>
      <c r="S37" s="264"/>
      <c r="T37" s="264"/>
      <c r="U37" s="264"/>
      <c r="V37" s="264"/>
      <c r="W37" s="264"/>
      <c r="X37" s="264"/>
      <c r="Y37" s="264"/>
      <c r="Z37" s="264"/>
      <c r="AA37" s="264"/>
      <c r="AB37" s="264"/>
      <c r="AC37" s="264"/>
      <c r="AD37" s="264"/>
      <c r="AE37" s="264"/>
      <c r="AF37" s="264"/>
      <c r="AG37" s="264"/>
      <c r="AH37" s="264"/>
      <c r="AI37" s="264"/>
      <c r="AJ37" s="264"/>
      <c r="AK37" s="264"/>
      <c r="AL37" s="264"/>
      <c r="AM37" s="264"/>
      <c r="AN37" s="264"/>
      <c r="AO37" s="264"/>
      <c r="AP37" s="264"/>
      <c r="AQ37" s="264"/>
      <c r="AR37" s="264"/>
      <c r="AS37" s="264"/>
      <c r="AT37" s="264"/>
      <c r="AU37" s="265"/>
      <c r="AV37" s="264"/>
      <c r="AW37" s="264"/>
      <c r="AX37" s="264"/>
      <c r="AY37" s="264"/>
      <c r="AZ37" s="264"/>
    </row>
    <row r="38" spans="1:52" ht="22.5" customHeight="1" thickTop="1" thickBot="1" x14ac:dyDescent="0.4">
      <c r="A38" s="264"/>
      <c r="B38" s="275" t="s">
        <v>146</v>
      </c>
      <c r="C38" s="274">
        <f>D37-C37</f>
        <v>10000</v>
      </c>
      <c r="D38" s="273"/>
      <c r="E38" s="438"/>
      <c r="F38" s="438"/>
      <c r="G38" s="438"/>
      <c r="H38" s="438"/>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5"/>
      <c r="AV38" s="264"/>
      <c r="AW38" s="264"/>
      <c r="AX38" s="264"/>
      <c r="AY38" s="264"/>
      <c r="AZ38" s="264"/>
    </row>
    <row r="39" spans="1:52" ht="28.5" customHeight="1" thickTop="1" thickBot="1" x14ac:dyDescent="0.4">
      <c r="A39" s="264"/>
      <c r="B39" s="272" t="s">
        <v>145</v>
      </c>
      <c r="C39" s="271">
        <f>C31+C38</f>
        <v>80000</v>
      </c>
      <c r="D39" s="265"/>
      <c r="E39" s="269"/>
      <c r="F39" s="270"/>
      <c r="G39" s="269"/>
      <c r="H39" s="268"/>
      <c r="I39" s="264"/>
      <c r="J39" s="264"/>
      <c r="K39" s="264"/>
      <c r="L39" s="264"/>
      <c r="M39" s="264"/>
      <c r="N39" s="264"/>
      <c r="O39" s="264"/>
      <c r="P39" s="264"/>
      <c r="Q39" s="264"/>
      <c r="R39" s="264"/>
      <c r="S39" s="264"/>
      <c r="T39" s="264"/>
      <c r="U39" s="264"/>
      <c r="V39" s="264"/>
      <c r="W39" s="264"/>
      <c r="X39" s="264"/>
      <c r="Y39" s="264"/>
      <c r="Z39" s="264"/>
      <c r="AA39" s="264"/>
      <c r="AB39" s="264"/>
      <c r="AC39" s="264"/>
      <c r="AD39" s="264"/>
      <c r="AE39" s="264"/>
      <c r="AF39" s="264"/>
      <c r="AG39" s="264"/>
      <c r="AH39" s="264"/>
      <c r="AI39" s="264"/>
      <c r="AJ39" s="264"/>
      <c r="AK39" s="264"/>
      <c r="AL39" s="264"/>
      <c r="AM39" s="264"/>
      <c r="AN39" s="264"/>
      <c r="AO39" s="264"/>
      <c r="AP39" s="264"/>
      <c r="AQ39" s="264"/>
      <c r="AR39" s="264"/>
      <c r="AS39" s="264"/>
      <c r="AT39" s="264"/>
      <c r="AU39" s="265"/>
      <c r="AV39" s="264"/>
      <c r="AW39" s="264"/>
      <c r="AX39" s="264"/>
      <c r="AY39" s="264"/>
      <c r="AZ39" s="264"/>
    </row>
    <row r="40" spans="1:52" ht="13.15" thickTop="1" x14ac:dyDescent="0.35">
      <c r="A40" s="264"/>
      <c r="B40" s="264" t="s">
        <v>144</v>
      </c>
      <c r="C40" s="267"/>
      <c r="D40" s="265"/>
      <c r="E40" s="264"/>
      <c r="F40" s="266"/>
      <c r="G40" s="264"/>
      <c r="H40" s="265"/>
      <c r="I40" s="264"/>
      <c r="J40" s="264"/>
      <c r="K40" s="264"/>
      <c r="L40" s="264"/>
      <c r="M40" s="264"/>
      <c r="N40" s="264"/>
      <c r="O40" s="264"/>
      <c r="P40" s="264"/>
      <c r="Q40" s="264"/>
      <c r="R40" s="264"/>
      <c r="S40" s="264"/>
      <c r="T40" s="264"/>
      <c r="U40" s="264"/>
      <c r="V40" s="264"/>
      <c r="W40" s="264"/>
      <c r="X40" s="264"/>
      <c r="Y40" s="264"/>
      <c r="Z40" s="264"/>
      <c r="AA40" s="264"/>
      <c r="AB40" s="264"/>
      <c r="AC40" s="264"/>
      <c r="AD40" s="264"/>
      <c r="AE40" s="264"/>
      <c r="AF40" s="264"/>
      <c r="AG40" s="264"/>
      <c r="AH40" s="264"/>
      <c r="AI40" s="264"/>
      <c r="AJ40" s="264"/>
      <c r="AK40" s="264"/>
      <c r="AL40" s="264"/>
      <c r="AM40" s="264"/>
      <c r="AN40" s="264"/>
      <c r="AO40" s="264"/>
      <c r="AP40" s="264"/>
      <c r="AQ40" s="264"/>
      <c r="AR40" s="264"/>
      <c r="AS40" s="264"/>
      <c r="AT40" s="264"/>
      <c r="AU40" s="265"/>
      <c r="AV40" s="264"/>
      <c r="AW40" s="264"/>
      <c r="AX40" s="264"/>
      <c r="AY40" s="264"/>
      <c r="AZ40" s="264"/>
    </row>
    <row r="41" spans="1:52" x14ac:dyDescent="0.35">
      <c r="A41" s="264"/>
      <c r="B41" s="264"/>
      <c r="C41" s="267"/>
      <c r="D41" s="265"/>
      <c r="E41" s="264"/>
      <c r="F41" s="266"/>
      <c r="G41" s="264"/>
      <c r="H41" s="265"/>
      <c r="I41" s="264"/>
      <c r="J41" s="264"/>
      <c r="K41" s="264"/>
      <c r="L41" s="264"/>
      <c r="M41" s="264"/>
      <c r="N41" s="264"/>
      <c r="O41" s="264"/>
      <c r="P41" s="264"/>
      <c r="Q41" s="264"/>
      <c r="R41" s="264"/>
      <c r="S41" s="264"/>
      <c r="T41" s="264"/>
      <c r="U41" s="264"/>
      <c r="V41" s="264"/>
      <c r="W41" s="264"/>
      <c r="X41" s="264"/>
      <c r="Y41" s="264"/>
      <c r="Z41" s="264"/>
      <c r="AA41" s="264"/>
      <c r="AB41" s="264"/>
      <c r="AC41" s="264"/>
      <c r="AD41" s="264"/>
      <c r="AE41" s="264"/>
      <c r="AF41" s="264"/>
      <c r="AG41" s="264"/>
      <c r="AH41" s="264"/>
      <c r="AI41" s="264"/>
      <c r="AJ41" s="264"/>
      <c r="AK41" s="264"/>
      <c r="AL41" s="264"/>
      <c r="AM41" s="264"/>
      <c r="AN41" s="264"/>
      <c r="AO41" s="264"/>
      <c r="AP41" s="264"/>
      <c r="AQ41" s="264"/>
      <c r="AR41" s="264"/>
      <c r="AS41" s="264"/>
      <c r="AT41" s="264"/>
      <c r="AU41" s="265"/>
      <c r="AV41" s="264"/>
      <c r="AW41" s="264"/>
      <c r="AX41" s="264"/>
      <c r="AY41" s="264"/>
      <c r="AZ41" s="264"/>
    </row>
    <row r="42" spans="1:52" x14ac:dyDescent="0.35">
      <c r="A42" s="264"/>
      <c r="B42" s="264"/>
      <c r="C42" s="267"/>
      <c r="D42" s="265"/>
      <c r="E42" s="264"/>
      <c r="F42" s="266"/>
      <c r="G42" s="264"/>
      <c r="H42" s="265"/>
      <c r="I42" s="264"/>
      <c r="J42" s="264"/>
      <c r="K42" s="264"/>
      <c r="L42" s="264"/>
      <c r="M42" s="264"/>
      <c r="N42" s="264"/>
      <c r="O42" s="264"/>
      <c r="P42" s="264"/>
      <c r="Q42" s="264"/>
      <c r="R42" s="264"/>
      <c r="S42" s="264"/>
      <c r="T42" s="264"/>
      <c r="U42" s="264"/>
      <c r="V42" s="264"/>
      <c r="W42" s="264"/>
      <c r="X42" s="264"/>
      <c r="Y42" s="264"/>
      <c r="Z42" s="264"/>
      <c r="AA42" s="264"/>
      <c r="AB42" s="264"/>
      <c r="AC42" s="264"/>
      <c r="AD42" s="264"/>
      <c r="AE42" s="264"/>
      <c r="AF42" s="264"/>
      <c r="AG42" s="264"/>
      <c r="AH42" s="264"/>
      <c r="AI42" s="264"/>
      <c r="AJ42" s="264"/>
      <c r="AK42" s="264"/>
      <c r="AL42" s="264"/>
      <c r="AM42" s="264"/>
      <c r="AN42" s="264"/>
      <c r="AO42" s="264"/>
      <c r="AP42" s="264"/>
      <c r="AQ42" s="264"/>
      <c r="AR42" s="264"/>
      <c r="AS42" s="264"/>
      <c r="AT42" s="264"/>
      <c r="AU42" s="265"/>
      <c r="AV42" s="264"/>
      <c r="AW42" s="264"/>
      <c r="AX42" s="264"/>
      <c r="AY42" s="264"/>
      <c r="AZ42" s="264"/>
    </row>
    <row r="43" spans="1:52" x14ac:dyDescent="0.35">
      <c r="A43" s="264"/>
      <c r="B43" s="264"/>
      <c r="C43" s="267"/>
      <c r="D43" s="265"/>
      <c r="E43" s="264"/>
      <c r="F43" s="266"/>
      <c r="G43" s="264"/>
      <c r="H43" s="265"/>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5"/>
      <c r="AV43" s="264"/>
      <c r="AW43" s="264"/>
      <c r="AX43" s="264"/>
      <c r="AY43" s="264"/>
      <c r="AZ43" s="264"/>
    </row>
    <row r="44" spans="1:52" x14ac:dyDescent="0.35">
      <c r="A44" s="264"/>
      <c r="B44" s="264"/>
      <c r="C44" s="267"/>
      <c r="D44" s="265"/>
      <c r="E44" s="264"/>
      <c r="F44" s="266"/>
      <c r="G44" s="264"/>
      <c r="H44" s="265"/>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5"/>
      <c r="AV44" s="264"/>
      <c r="AW44" s="264"/>
      <c r="AX44" s="264"/>
      <c r="AY44" s="264"/>
      <c r="AZ44" s="264"/>
    </row>
    <row r="45" spans="1:52" x14ac:dyDescent="0.35">
      <c r="A45" s="264"/>
      <c r="B45" s="264"/>
      <c r="C45" s="267"/>
      <c r="D45" s="265"/>
      <c r="E45" s="264"/>
      <c r="F45" s="266"/>
      <c r="G45" s="264"/>
      <c r="H45" s="265"/>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5"/>
      <c r="AV45" s="264"/>
      <c r="AW45" s="264"/>
      <c r="AX45" s="264"/>
      <c r="AY45" s="264"/>
      <c r="AZ45" s="264"/>
    </row>
    <row r="46" spans="1:52" x14ac:dyDescent="0.35">
      <c r="A46" s="264"/>
      <c r="B46" s="264"/>
      <c r="C46" s="267"/>
      <c r="D46" s="265"/>
      <c r="E46" s="264"/>
      <c r="F46" s="266"/>
      <c r="G46" s="264"/>
      <c r="H46" s="265"/>
      <c r="I46" s="264"/>
      <c r="J46" s="264"/>
      <c r="K46" s="264"/>
      <c r="L46" s="264"/>
      <c r="M46" s="264"/>
      <c r="N46" s="264"/>
      <c r="O46" s="264"/>
      <c r="P46" s="264"/>
      <c r="Q46" s="264"/>
      <c r="R46" s="264"/>
      <c r="S46" s="264"/>
      <c r="T46" s="264"/>
      <c r="U46" s="264"/>
      <c r="V46" s="264"/>
      <c r="W46" s="264"/>
      <c r="X46" s="264"/>
      <c r="Y46" s="264"/>
      <c r="Z46" s="264"/>
      <c r="AA46" s="264"/>
      <c r="AB46" s="264"/>
      <c r="AC46" s="264"/>
      <c r="AD46" s="264"/>
      <c r="AE46" s="264"/>
      <c r="AF46" s="264"/>
      <c r="AG46" s="264"/>
      <c r="AH46" s="264"/>
      <c r="AI46" s="264"/>
      <c r="AJ46" s="264"/>
      <c r="AK46" s="264"/>
      <c r="AL46" s="264"/>
      <c r="AM46" s="264"/>
      <c r="AN46" s="264"/>
      <c r="AO46" s="264"/>
      <c r="AP46" s="264"/>
      <c r="AQ46" s="264"/>
      <c r="AR46" s="264"/>
      <c r="AS46" s="264"/>
      <c r="AT46" s="264"/>
      <c r="AU46" s="265"/>
      <c r="AV46" s="264"/>
      <c r="AW46" s="264"/>
      <c r="AX46" s="264"/>
      <c r="AY46" s="264"/>
      <c r="AZ46" s="264"/>
    </row>
    <row r="47" spans="1:52" x14ac:dyDescent="0.35">
      <c r="A47" s="264"/>
      <c r="B47" s="264"/>
      <c r="C47" s="267"/>
      <c r="D47" s="265"/>
      <c r="E47" s="264"/>
      <c r="F47" s="266"/>
      <c r="G47" s="264"/>
      <c r="H47" s="265"/>
      <c r="I47" s="264"/>
      <c r="J47" s="264"/>
      <c r="K47" s="264"/>
      <c r="L47" s="264"/>
      <c r="M47" s="264"/>
      <c r="N47" s="264"/>
      <c r="O47" s="264"/>
      <c r="P47" s="264"/>
      <c r="Q47" s="264"/>
      <c r="R47" s="264"/>
      <c r="S47" s="264"/>
      <c r="T47" s="264"/>
      <c r="U47" s="264"/>
      <c r="V47" s="264"/>
      <c r="W47" s="264"/>
      <c r="X47" s="264"/>
      <c r="Y47" s="264"/>
      <c r="Z47" s="264"/>
      <c r="AA47" s="264"/>
      <c r="AB47" s="264"/>
      <c r="AC47" s="264"/>
      <c r="AD47" s="264"/>
      <c r="AE47" s="264"/>
      <c r="AF47" s="264"/>
      <c r="AG47" s="264"/>
      <c r="AH47" s="264"/>
      <c r="AI47" s="264"/>
      <c r="AJ47" s="264"/>
      <c r="AK47" s="264"/>
      <c r="AL47" s="264"/>
      <c r="AM47" s="264"/>
      <c r="AN47" s="264"/>
      <c r="AO47" s="264"/>
      <c r="AP47" s="264"/>
      <c r="AQ47" s="264"/>
      <c r="AR47" s="264"/>
      <c r="AS47" s="264"/>
      <c r="AT47" s="264"/>
      <c r="AU47" s="265"/>
      <c r="AV47" s="264"/>
      <c r="AW47" s="264"/>
      <c r="AX47" s="264"/>
      <c r="AY47" s="264"/>
      <c r="AZ47" s="264"/>
    </row>
    <row r="48" spans="1:52" x14ac:dyDescent="0.35">
      <c r="A48" s="264"/>
      <c r="B48" s="264"/>
      <c r="C48" s="267"/>
      <c r="D48" s="265"/>
      <c r="E48" s="264"/>
      <c r="F48" s="266"/>
      <c r="G48" s="264"/>
      <c r="H48" s="265"/>
      <c r="I48" s="264"/>
      <c r="J48" s="264"/>
      <c r="K48" s="264"/>
      <c r="L48" s="264"/>
      <c r="M48" s="264"/>
      <c r="N48" s="264"/>
      <c r="O48" s="264"/>
      <c r="P48" s="264"/>
      <c r="Q48" s="264"/>
      <c r="R48" s="264"/>
      <c r="S48" s="264"/>
      <c r="T48" s="264"/>
      <c r="U48" s="264"/>
      <c r="V48" s="264"/>
      <c r="W48" s="264"/>
      <c r="X48" s="264"/>
      <c r="Y48" s="264"/>
      <c r="Z48" s="264"/>
      <c r="AA48" s="264"/>
      <c r="AB48" s="264"/>
      <c r="AC48" s="264"/>
      <c r="AD48" s="264"/>
      <c r="AE48" s="264"/>
      <c r="AF48" s="264"/>
      <c r="AG48" s="264"/>
      <c r="AH48" s="264"/>
      <c r="AI48" s="264"/>
      <c r="AJ48" s="264"/>
      <c r="AK48" s="264"/>
      <c r="AL48" s="264"/>
      <c r="AM48" s="264"/>
      <c r="AN48" s="264"/>
      <c r="AO48" s="264"/>
      <c r="AP48" s="264"/>
      <c r="AQ48" s="264"/>
      <c r="AR48" s="264"/>
      <c r="AS48" s="264"/>
      <c r="AT48" s="264"/>
      <c r="AU48" s="265"/>
      <c r="AV48" s="264"/>
      <c r="AW48" s="264"/>
      <c r="AX48" s="264"/>
      <c r="AY48" s="264"/>
      <c r="AZ48" s="264"/>
    </row>
    <row r="49" spans="1:52" x14ac:dyDescent="0.35">
      <c r="A49" s="264"/>
      <c r="B49" s="264"/>
      <c r="C49" s="267"/>
      <c r="D49" s="265"/>
      <c r="E49" s="264"/>
      <c r="F49" s="266"/>
      <c r="G49" s="264"/>
      <c r="H49" s="265"/>
      <c r="I49" s="264"/>
      <c r="J49" s="264"/>
      <c r="K49" s="264"/>
      <c r="L49" s="264"/>
      <c r="M49" s="264"/>
      <c r="N49" s="264"/>
      <c r="O49" s="264"/>
      <c r="P49" s="264"/>
      <c r="Q49" s="264"/>
      <c r="R49" s="264"/>
      <c r="S49" s="264"/>
      <c r="T49" s="264"/>
      <c r="U49" s="264"/>
      <c r="V49" s="264"/>
      <c r="W49" s="264"/>
      <c r="X49" s="264"/>
      <c r="Y49" s="264"/>
      <c r="Z49" s="264"/>
      <c r="AA49" s="264"/>
      <c r="AB49" s="264"/>
      <c r="AC49" s="264"/>
      <c r="AD49" s="264"/>
      <c r="AE49" s="264"/>
      <c r="AF49" s="264"/>
      <c r="AG49" s="264"/>
      <c r="AH49" s="264"/>
      <c r="AI49" s="264"/>
      <c r="AJ49" s="264"/>
      <c r="AK49" s="264"/>
      <c r="AL49" s="264"/>
      <c r="AM49" s="264"/>
      <c r="AN49" s="264"/>
      <c r="AO49" s="264"/>
      <c r="AP49" s="264"/>
      <c r="AQ49" s="264"/>
      <c r="AR49" s="264"/>
      <c r="AS49" s="264"/>
      <c r="AT49" s="264"/>
      <c r="AU49" s="265"/>
      <c r="AV49" s="264"/>
      <c r="AW49" s="264"/>
      <c r="AX49" s="264"/>
      <c r="AY49" s="264"/>
      <c r="AZ49" s="264"/>
    </row>
    <row r="50" spans="1:52" x14ac:dyDescent="0.35">
      <c r="A50" s="264"/>
      <c r="B50" s="264"/>
      <c r="C50" s="267"/>
      <c r="D50" s="265"/>
      <c r="E50" s="264"/>
      <c r="F50" s="266"/>
      <c r="G50" s="264"/>
      <c r="H50" s="265"/>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5"/>
      <c r="AV50" s="264"/>
      <c r="AW50" s="264"/>
      <c r="AX50" s="264"/>
      <c r="AY50" s="264"/>
      <c r="AZ50" s="264"/>
    </row>
    <row r="51" spans="1:52" x14ac:dyDescent="0.35">
      <c r="A51" s="264"/>
      <c r="B51" s="264"/>
      <c r="C51" s="267"/>
      <c r="D51" s="265"/>
      <c r="E51" s="264"/>
      <c r="F51" s="266"/>
      <c r="G51" s="264"/>
      <c r="H51" s="265"/>
      <c r="I51" s="264"/>
      <c r="J51" s="264"/>
      <c r="K51" s="264"/>
      <c r="L51" s="264"/>
      <c r="M51" s="264"/>
      <c r="N51" s="264"/>
      <c r="O51" s="264"/>
      <c r="P51" s="264"/>
      <c r="Q51" s="264"/>
      <c r="R51" s="264"/>
      <c r="S51" s="264"/>
      <c r="T51" s="264"/>
      <c r="U51" s="264"/>
      <c r="V51" s="264"/>
      <c r="W51" s="264"/>
      <c r="X51" s="264"/>
      <c r="Y51" s="264"/>
      <c r="Z51" s="264"/>
      <c r="AA51" s="264"/>
      <c r="AB51" s="264"/>
      <c r="AC51" s="264"/>
      <c r="AD51" s="264"/>
      <c r="AE51" s="264"/>
      <c r="AF51" s="264"/>
      <c r="AG51" s="264"/>
      <c r="AH51" s="264"/>
      <c r="AI51" s="264"/>
      <c r="AJ51" s="264"/>
      <c r="AK51" s="264"/>
      <c r="AL51" s="264"/>
      <c r="AM51" s="264"/>
      <c r="AN51" s="264"/>
      <c r="AO51" s="264"/>
      <c r="AP51" s="264"/>
      <c r="AQ51" s="264"/>
      <c r="AR51" s="264"/>
      <c r="AS51" s="264"/>
      <c r="AT51" s="264"/>
      <c r="AU51" s="265"/>
      <c r="AV51" s="264"/>
      <c r="AW51" s="264"/>
      <c r="AX51" s="264"/>
      <c r="AY51" s="264"/>
      <c r="AZ51" s="264"/>
    </row>
    <row r="52" spans="1:52" x14ac:dyDescent="0.35">
      <c r="A52" s="264"/>
      <c r="B52" s="264"/>
      <c r="C52" s="267"/>
      <c r="D52" s="265"/>
      <c r="E52" s="264"/>
      <c r="F52" s="266"/>
      <c r="G52" s="264"/>
      <c r="H52" s="265"/>
      <c r="I52" s="264"/>
      <c r="J52" s="264"/>
      <c r="K52" s="264"/>
      <c r="L52" s="264"/>
      <c r="M52" s="264"/>
      <c r="N52" s="264"/>
      <c r="O52" s="264"/>
      <c r="P52" s="264"/>
      <c r="Q52" s="264"/>
      <c r="R52" s="264"/>
      <c r="S52" s="264"/>
      <c r="T52" s="264"/>
      <c r="U52" s="264"/>
      <c r="V52" s="264"/>
      <c r="W52" s="264"/>
      <c r="X52" s="264"/>
      <c r="Y52" s="264"/>
      <c r="Z52" s="264"/>
      <c r="AA52" s="264"/>
      <c r="AB52" s="264"/>
      <c r="AC52" s="264"/>
      <c r="AD52" s="264"/>
      <c r="AE52" s="264"/>
      <c r="AF52" s="264"/>
      <c r="AG52" s="264"/>
      <c r="AH52" s="264"/>
      <c r="AI52" s="264"/>
      <c r="AJ52" s="264"/>
      <c r="AK52" s="264"/>
      <c r="AL52" s="264"/>
      <c r="AM52" s="264"/>
      <c r="AN52" s="264"/>
      <c r="AO52" s="264"/>
      <c r="AP52" s="264"/>
      <c r="AQ52" s="264"/>
      <c r="AR52" s="264"/>
      <c r="AS52" s="264"/>
      <c r="AT52" s="264"/>
      <c r="AU52" s="265"/>
      <c r="AV52" s="264"/>
      <c r="AW52" s="264"/>
      <c r="AX52" s="264"/>
      <c r="AY52" s="264"/>
      <c r="AZ52" s="264"/>
    </row>
    <row r="53" spans="1:52" x14ac:dyDescent="0.35">
      <c r="A53" s="264"/>
      <c r="B53" s="264"/>
      <c r="C53" s="267"/>
      <c r="D53" s="265"/>
      <c r="E53" s="264"/>
      <c r="F53" s="266"/>
      <c r="G53" s="264"/>
      <c r="H53" s="265"/>
      <c r="I53" s="264"/>
      <c r="J53" s="264"/>
      <c r="K53" s="264"/>
      <c r="L53" s="264"/>
      <c r="M53" s="264"/>
      <c r="N53" s="264"/>
      <c r="O53" s="264"/>
      <c r="P53" s="264"/>
      <c r="Q53" s="264"/>
      <c r="R53" s="264"/>
      <c r="S53" s="264"/>
      <c r="T53" s="264"/>
      <c r="U53" s="264"/>
      <c r="V53" s="264"/>
      <c r="W53" s="264"/>
      <c r="X53" s="264"/>
      <c r="Y53" s="264"/>
      <c r="Z53" s="264"/>
      <c r="AA53" s="264"/>
      <c r="AB53" s="264"/>
      <c r="AC53" s="264"/>
      <c r="AD53" s="264"/>
      <c r="AE53" s="264"/>
      <c r="AF53" s="264"/>
      <c r="AG53" s="264"/>
      <c r="AH53" s="264"/>
      <c r="AI53" s="264"/>
      <c r="AJ53" s="264"/>
      <c r="AK53" s="264"/>
      <c r="AL53" s="264"/>
      <c r="AM53" s="264"/>
      <c r="AN53" s="264"/>
      <c r="AO53" s="264"/>
      <c r="AP53" s="264"/>
      <c r="AQ53" s="264"/>
      <c r="AR53" s="264"/>
      <c r="AS53" s="264"/>
      <c r="AT53" s="264"/>
      <c r="AU53" s="265"/>
      <c r="AV53" s="264"/>
      <c r="AW53" s="264"/>
      <c r="AX53" s="264"/>
      <c r="AY53" s="264"/>
      <c r="AZ53" s="264"/>
    </row>
    <row r="54" spans="1:52" x14ac:dyDescent="0.35">
      <c r="A54" s="264"/>
      <c r="B54" s="264"/>
      <c r="C54" s="267"/>
      <c r="D54" s="265"/>
      <c r="E54" s="264"/>
      <c r="F54" s="266"/>
      <c r="G54" s="264"/>
      <c r="H54" s="265"/>
      <c r="I54" s="264"/>
      <c r="J54" s="264"/>
      <c r="K54" s="264"/>
      <c r="L54" s="264"/>
      <c r="M54" s="264"/>
      <c r="N54" s="264"/>
      <c r="O54" s="264"/>
      <c r="P54" s="264"/>
      <c r="Q54" s="264"/>
      <c r="R54" s="264"/>
      <c r="S54" s="264"/>
      <c r="T54" s="264"/>
      <c r="U54" s="264"/>
      <c r="V54" s="264"/>
      <c r="W54" s="264"/>
      <c r="X54" s="264"/>
      <c r="Y54" s="264"/>
      <c r="Z54" s="264"/>
      <c r="AA54" s="264"/>
      <c r="AB54" s="264"/>
      <c r="AC54" s="264"/>
      <c r="AD54" s="264"/>
      <c r="AE54" s="264"/>
      <c r="AF54" s="264"/>
      <c r="AG54" s="264"/>
      <c r="AH54" s="264"/>
      <c r="AI54" s="264"/>
      <c r="AJ54" s="264"/>
      <c r="AK54" s="264"/>
      <c r="AL54" s="264"/>
      <c r="AM54" s="264"/>
      <c r="AN54" s="264"/>
      <c r="AO54" s="264"/>
      <c r="AP54" s="264"/>
      <c r="AQ54" s="264"/>
      <c r="AR54" s="264"/>
      <c r="AS54" s="264"/>
      <c r="AT54" s="264"/>
      <c r="AU54" s="265"/>
      <c r="AV54" s="264"/>
      <c r="AW54" s="264"/>
      <c r="AX54" s="264"/>
      <c r="AY54" s="264"/>
      <c r="AZ54" s="264"/>
    </row>
    <row r="55" spans="1:52" x14ac:dyDescent="0.35">
      <c r="A55" s="264"/>
      <c r="B55" s="264"/>
      <c r="C55" s="267"/>
      <c r="D55" s="265"/>
      <c r="E55" s="264"/>
      <c r="F55" s="266"/>
      <c r="G55" s="264"/>
      <c r="H55" s="265"/>
      <c r="I55" s="264"/>
      <c r="J55" s="264"/>
      <c r="K55" s="264"/>
      <c r="L55" s="264"/>
      <c r="M55" s="264"/>
      <c r="N55" s="264"/>
      <c r="O55" s="264"/>
      <c r="P55" s="264"/>
      <c r="Q55" s="264"/>
      <c r="R55" s="264"/>
      <c r="S55" s="264"/>
      <c r="T55" s="264"/>
      <c r="U55" s="264"/>
      <c r="V55" s="264"/>
      <c r="W55" s="264"/>
      <c r="X55" s="264"/>
      <c r="Y55" s="264"/>
      <c r="Z55" s="264"/>
      <c r="AA55" s="264"/>
      <c r="AB55" s="264"/>
      <c r="AC55" s="264"/>
      <c r="AD55" s="264"/>
      <c r="AE55" s="264"/>
      <c r="AF55" s="264"/>
      <c r="AG55" s="264"/>
      <c r="AH55" s="264"/>
      <c r="AI55" s="264"/>
      <c r="AJ55" s="264"/>
      <c r="AK55" s="264"/>
      <c r="AL55" s="264"/>
      <c r="AM55" s="264"/>
      <c r="AN55" s="264"/>
      <c r="AO55" s="264"/>
      <c r="AP55" s="264"/>
      <c r="AQ55" s="264"/>
      <c r="AR55" s="264"/>
      <c r="AS55" s="264"/>
      <c r="AT55" s="264"/>
      <c r="AU55" s="265"/>
      <c r="AV55" s="264"/>
      <c r="AW55" s="264"/>
      <c r="AX55" s="264"/>
      <c r="AY55" s="264"/>
      <c r="AZ55" s="264"/>
    </row>
    <row r="56" spans="1:52" x14ac:dyDescent="0.35">
      <c r="A56" s="264"/>
      <c r="B56" s="264"/>
      <c r="C56" s="267"/>
      <c r="D56" s="265"/>
      <c r="E56" s="264"/>
      <c r="F56" s="266"/>
      <c r="G56" s="264"/>
      <c r="H56" s="265"/>
      <c r="I56" s="264"/>
      <c r="J56" s="264"/>
      <c r="K56" s="264"/>
      <c r="L56" s="264"/>
      <c r="M56" s="264"/>
      <c r="N56" s="264"/>
      <c r="O56" s="264"/>
      <c r="P56" s="264"/>
      <c r="Q56" s="264"/>
      <c r="R56" s="264"/>
      <c r="S56" s="264"/>
      <c r="T56" s="264"/>
      <c r="U56" s="264"/>
      <c r="V56" s="264"/>
      <c r="W56" s="264"/>
      <c r="X56" s="264"/>
      <c r="Y56" s="264"/>
      <c r="Z56" s="264"/>
      <c r="AA56" s="264"/>
      <c r="AB56" s="264"/>
      <c r="AC56" s="264"/>
      <c r="AD56" s="264"/>
      <c r="AE56" s="264"/>
      <c r="AF56" s="264"/>
      <c r="AG56" s="264"/>
      <c r="AH56" s="264"/>
      <c r="AI56" s="264"/>
      <c r="AJ56" s="264"/>
      <c r="AK56" s="264"/>
      <c r="AL56" s="264"/>
      <c r="AM56" s="264"/>
      <c r="AN56" s="264"/>
      <c r="AO56" s="264"/>
      <c r="AP56" s="264"/>
      <c r="AQ56" s="264"/>
      <c r="AR56" s="264"/>
      <c r="AS56" s="264"/>
      <c r="AT56" s="264"/>
      <c r="AU56" s="265"/>
      <c r="AV56" s="264"/>
      <c r="AW56" s="264"/>
      <c r="AX56" s="264"/>
      <c r="AY56" s="264"/>
      <c r="AZ56" s="264"/>
    </row>
    <row r="57" spans="1:52" x14ac:dyDescent="0.35">
      <c r="A57" s="264"/>
      <c r="B57" s="264"/>
      <c r="C57" s="267"/>
      <c r="D57" s="265"/>
      <c r="E57" s="264"/>
      <c r="F57" s="266"/>
      <c r="G57" s="264"/>
      <c r="H57" s="265"/>
      <c r="I57" s="264"/>
      <c r="J57" s="264"/>
      <c r="K57" s="264"/>
      <c r="L57" s="264"/>
      <c r="M57" s="264"/>
      <c r="N57" s="264"/>
      <c r="O57" s="264"/>
      <c r="P57" s="264"/>
      <c r="Q57" s="264"/>
      <c r="R57" s="264"/>
      <c r="S57" s="264"/>
      <c r="T57" s="264"/>
      <c r="U57" s="264"/>
      <c r="V57" s="264"/>
      <c r="W57" s="264"/>
      <c r="X57" s="264"/>
      <c r="Y57" s="264"/>
      <c r="Z57" s="264"/>
      <c r="AA57" s="264"/>
      <c r="AB57" s="264"/>
      <c r="AC57" s="264"/>
      <c r="AD57" s="264"/>
      <c r="AE57" s="264"/>
      <c r="AF57" s="264"/>
      <c r="AG57" s="264"/>
      <c r="AH57" s="264"/>
      <c r="AI57" s="264"/>
      <c r="AJ57" s="264"/>
      <c r="AK57" s="264"/>
      <c r="AL57" s="264"/>
      <c r="AM57" s="264"/>
      <c r="AN57" s="264"/>
      <c r="AO57" s="264"/>
      <c r="AP57" s="264"/>
      <c r="AQ57" s="264"/>
      <c r="AR57" s="264"/>
      <c r="AS57" s="264"/>
      <c r="AT57" s="264"/>
      <c r="AU57" s="265"/>
      <c r="AV57" s="264"/>
      <c r="AW57" s="264"/>
      <c r="AX57" s="264"/>
      <c r="AY57" s="264"/>
      <c r="AZ57" s="264"/>
    </row>
    <row r="58" spans="1:52" x14ac:dyDescent="0.35">
      <c r="A58" s="264"/>
      <c r="B58" s="264"/>
      <c r="C58" s="267"/>
      <c r="D58" s="265"/>
      <c r="E58" s="264"/>
      <c r="F58" s="266"/>
      <c r="G58" s="264"/>
      <c r="H58" s="265"/>
      <c r="I58" s="264"/>
      <c r="J58" s="264"/>
      <c r="K58" s="264"/>
      <c r="L58" s="264"/>
      <c r="M58" s="264"/>
      <c r="N58" s="264"/>
      <c r="O58" s="264"/>
      <c r="P58" s="264"/>
      <c r="Q58" s="264"/>
      <c r="R58" s="264"/>
      <c r="S58" s="264"/>
      <c r="T58" s="264"/>
      <c r="U58" s="264"/>
      <c r="V58" s="264"/>
      <c r="W58" s="264"/>
      <c r="X58" s="264"/>
      <c r="Y58" s="264"/>
      <c r="Z58" s="264"/>
      <c r="AA58" s="264"/>
      <c r="AB58" s="264"/>
      <c r="AC58" s="264"/>
      <c r="AD58" s="264"/>
      <c r="AE58" s="264"/>
      <c r="AF58" s="264"/>
      <c r="AG58" s="264"/>
      <c r="AH58" s="264"/>
      <c r="AI58" s="264"/>
      <c r="AJ58" s="264"/>
      <c r="AK58" s="264"/>
      <c r="AL58" s="264"/>
      <c r="AM58" s="264"/>
      <c r="AN58" s="264"/>
      <c r="AO58" s="264"/>
      <c r="AP58" s="264"/>
      <c r="AQ58" s="264"/>
      <c r="AR58" s="264"/>
      <c r="AS58" s="264"/>
      <c r="AT58" s="264"/>
      <c r="AU58" s="265"/>
      <c r="AV58" s="264"/>
      <c r="AW58" s="264"/>
      <c r="AX58" s="264"/>
      <c r="AY58" s="264"/>
      <c r="AZ58" s="264"/>
    </row>
    <row r="59" spans="1:52" x14ac:dyDescent="0.35">
      <c r="A59" s="264"/>
      <c r="B59" s="264"/>
      <c r="C59" s="267"/>
      <c r="D59" s="265"/>
      <c r="E59" s="264"/>
      <c r="F59" s="266"/>
      <c r="G59" s="264"/>
      <c r="H59" s="265"/>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c r="AJ59" s="264"/>
      <c r="AK59" s="264"/>
      <c r="AL59" s="264"/>
      <c r="AM59" s="264"/>
      <c r="AN59" s="264"/>
      <c r="AO59" s="264"/>
      <c r="AP59" s="264"/>
      <c r="AQ59" s="264"/>
      <c r="AR59" s="264"/>
      <c r="AS59" s="264"/>
      <c r="AT59" s="264"/>
      <c r="AU59" s="265"/>
      <c r="AV59" s="264"/>
      <c r="AW59" s="264"/>
      <c r="AX59" s="264"/>
      <c r="AY59" s="264"/>
      <c r="AZ59" s="264"/>
    </row>
    <row r="60" spans="1:52" x14ac:dyDescent="0.35">
      <c r="A60" s="264"/>
      <c r="B60" s="264"/>
      <c r="C60" s="267"/>
      <c r="D60" s="265"/>
      <c r="E60" s="264"/>
      <c r="F60" s="266"/>
      <c r="G60" s="264"/>
      <c r="H60" s="265"/>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65"/>
      <c r="AV60" s="264"/>
      <c r="AW60" s="264"/>
      <c r="AX60" s="264"/>
      <c r="AY60" s="264"/>
      <c r="AZ60" s="264"/>
    </row>
    <row r="61" spans="1:52" x14ac:dyDescent="0.35">
      <c r="A61" s="264"/>
      <c r="B61" s="264"/>
      <c r="C61" s="267"/>
      <c r="D61" s="265"/>
      <c r="E61" s="264"/>
      <c r="F61" s="266"/>
      <c r="G61" s="264"/>
      <c r="H61" s="265"/>
      <c r="I61" s="264"/>
      <c r="J61" s="264"/>
      <c r="K61" s="264"/>
      <c r="L61" s="264"/>
      <c r="M61" s="264"/>
      <c r="N61" s="264"/>
      <c r="O61" s="264"/>
      <c r="P61" s="264"/>
      <c r="Q61" s="264"/>
      <c r="R61" s="264"/>
      <c r="S61" s="264"/>
      <c r="T61" s="264"/>
      <c r="U61" s="264"/>
      <c r="V61" s="264"/>
      <c r="W61" s="264"/>
      <c r="X61" s="264"/>
      <c r="Y61" s="264"/>
      <c r="Z61" s="264"/>
      <c r="AA61" s="264"/>
      <c r="AB61" s="264"/>
      <c r="AC61" s="264"/>
      <c r="AD61" s="264"/>
      <c r="AE61" s="264"/>
      <c r="AF61" s="264"/>
      <c r="AG61" s="264"/>
      <c r="AH61" s="264"/>
      <c r="AI61" s="264"/>
      <c r="AJ61" s="264"/>
      <c r="AK61" s="264"/>
      <c r="AL61" s="264"/>
      <c r="AM61" s="264"/>
      <c r="AN61" s="264"/>
      <c r="AO61" s="264"/>
      <c r="AP61" s="264"/>
      <c r="AQ61" s="264"/>
      <c r="AR61" s="264"/>
      <c r="AS61" s="264"/>
      <c r="AT61" s="264"/>
      <c r="AU61" s="265"/>
      <c r="AV61" s="264"/>
      <c r="AW61" s="264"/>
      <c r="AX61" s="264"/>
      <c r="AY61" s="264"/>
      <c r="AZ61" s="264"/>
    </row>
    <row r="62" spans="1:52" x14ac:dyDescent="0.35">
      <c r="A62" s="264"/>
      <c r="B62" s="264"/>
      <c r="C62" s="267"/>
      <c r="D62" s="265"/>
      <c r="E62" s="264"/>
      <c r="F62" s="266"/>
      <c r="G62" s="264"/>
      <c r="H62" s="265"/>
      <c r="I62" s="264"/>
      <c r="J62" s="264"/>
      <c r="K62" s="264"/>
      <c r="L62" s="264"/>
      <c r="M62" s="264"/>
      <c r="N62" s="264"/>
      <c r="O62" s="264"/>
      <c r="P62" s="264"/>
      <c r="Q62" s="264"/>
      <c r="R62" s="264"/>
      <c r="S62" s="264"/>
      <c r="T62" s="264"/>
      <c r="U62" s="264"/>
      <c r="V62" s="264"/>
      <c r="W62" s="264"/>
      <c r="X62" s="264"/>
      <c r="Y62" s="264"/>
      <c r="Z62" s="264"/>
      <c r="AA62" s="264"/>
      <c r="AB62" s="264"/>
      <c r="AC62" s="264"/>
      <c r="AD62" s="264"/>
      <c r="AE62" s="264"/>
      <c r="AF62" s="264"/>
      <c r="AG62" s="264"/>
      <c r="AH62" s="264"/>
      <c r="AI62" s="264"/>
      <c r="AJ62" s="264"/>
      <c r="AK62" s="264"/>
      <c r="AL62" s="264"/>
      <c r="AM62" s="264"/>
      <c r="AN62" s="264"/>
      <c r="AO62" s="264"/>
      <c r="AP62" s="264"/>
      <c r="AQ62" s="264"/>
      <c r="AR62" s="264"/>
      <c r="AS62" s="264"/>
      <c r="AT62" s="264"/>
      <c r="AU62" s="265"/>
      <c r="AV62" s="264"/>
      <c r="AW62" s="264"/>
      <c r="AX62" s="264"/>
      <c r="AY62" s="264"/>
      <c r="AZ62" s="264"/>
    </row>
    <row r="63" spans="1:52" x14ac:dyDescent="0.35">
      <c r="A63" s="264"/>
      <c r="B63" s="264"/>
      <c r="C63" s="267"/>
      <c r="D63" s="265"/>
      <c r="E63" s="264"/>
      <c r="F63" s="266"/>
      <c r="G63" s="264"/>
      <c r="H63" s="265"/>
      <c r="I63" s="264"/>
      <c r="J63" s="264"/>
      <c r="K63" s="264"/>
      <c r="L63" s="264"/>
      <c r="M63" s="264"/>
      <c r="N63" s="264"/>
      <c r="O63" s="264"/>
      <c r="P63" s="264"/>
      <c r="Q63" s="264"/>
      <c r="R63" s="264"/>
      <c r="S63" s="264"/>
      <c r="T63" s="264"/>
      <c r="U63" s="264"/>
      <c r="V63" s="264"/>
      <c r="W63" s="264"/>
      <c r="X63" s="264"/>
      <c r="Y63" s="264"/>
      <c r="Z63" s="264"/>
      <c r="AA63" s="264"/>
      <c r="AB63" s="264"/>
      <c r="AC63" s="264"/>
      <c r="AD63" s="264"/>
      <c r="AE63" s="264"/>
      <c r="AF63" s="264"/>
      <c r="AG63" s="264"/>
      <c r="AH63" s="264"/>
      <c r="AI63" s="264"/>
      <c r="AJ63" s="264"/>
      <c r="AK63" s="264"/>
      <c r="AL63" s="264"/>
      <c r="AM63" s="264"/>
      <c r="AN63" s="264"/>
      <c r="AO63" s="264"/>
      <c r="AP63" s="264"/>
      <c r="AQ63" s="264"/>
      <c r="AR63" s="264"/>
      <c r="AS63" s="264"/>
      <c r="AT63" s="264"/>
      <c r="AU63" s="265"/>
      <c r="AV63" s="264"/>
      <c r="AW63" s="264"/>
      <c r="AX63" s="264"/>
      <c r="AY63" s="264"/>
      <c r="AZ63" s="264"/>
    </row>
    <row r="64" spans="1:52" x14ac:dyDescent="0.35">
      <c r="A64" s="264"/>
      <c r="B64" s="264"/>
      <c r="C64" s="267"/>
      <c r="D64" s="265"/>
      <c r="E64" s="264"/>
      <c r="F64" s="266"/>
      <c r="G64" s="264"/>
      <c r="H64" s="265"/>
      <c r="I64" s="264"/>
      <c r="J64" s="264"/>
      <c r="K64" s="264"/>
      <c r="L64" s="264"/>
      <c r="M64" s="264"/>
      <c r="N64" s="264"/>
      <c r="O64" s="264"/>
      <c r="P64" s="264"/>
      <c r="Q64" s="264"/>
      <c r="R64" s="264"/>
      <c r="S64" s="264"/>
      <c r="T64" s="264"/>
      <c r="U64" s="264"/>
      <c r="V64" s="264"/>
      <c r="W64" s="264"/>
      <c r="X64" s="264"/>
      <c r="Y64" s="264"/>
      <c r="Z64" s="264"/>
      <c r="AA64" s="264"/>
      <c r="AB64" s="264"/>
      <c r="AC64" s="264"/>
      <c r="AD64" s="264"/>
      <c r="AE64" s="264"/>
      <c r="AF64" s="264"/>
      <c r="AG64" s="264"/>
      <c r="AH64" s="264"/>
      <c r="AI64" s="264"/>
      <c r="AJ64" s="264"/>
      <c r="AK64" s="264"/>
      <c r="AL64" s="264"/>
      <c r="AM64" s="264"/>
      <c r="AN64" s="264"/>
      <c r="AO64" s="264"/>
      <c r="AP64" s="264"/>
      <c r="AQ64" s="264"/>
      <c r="AR64" s="264"/>
      <c r="AS64" s="264"/>
      <c r="AT64" s="264"/>
      <c r="AU64" s="265"/>
      <c r="AV64" s="264"/>
      <c r="AW64" s="264"/>
      <c r="AX64" s="264"/>
      <c r="AY64" s="264"/>
      <c r="AZ64" s="264"/>
    </row>
    <row r="65" spans="1:52" x14ac:dyDescent="0.35">
      <c r="A65" s="264"/>
      <c r="B65" s="264"/>
      <c r="C65" s="267"/>
      <c r="D65" s="265"/>
      <c r="E65" s="264"/>
      <c r="F65" s="266"/>
      <c r="G65" s="264"/>
      <c r="H65" s="265"/>
      <c r="I65" s="264"/>
      <c r="J65" s="264"/>
      <c r="K65" s="264"/>
      <c r="L65" s="264"/>
      <c r="M65" s="264"/>
      <c r="N65" s="264"/>
      <c r="O65" s="264"/>
      <c r="P65" s="264"/>
      <c r="Q65" s="264"/>
      <c r="R65" s="264"/>
      <c r="S65" s="264"/>
      <c r="T65" s="264"/>
      <c r="U65" s="264"/>
      <c r="V65" s="264"/>
      <c r="W65" s="264"/>
      <c r="X65" s="264"/>
      <c r="Y65" s="264"/>
      <c r="Z65" s="264"/>
      <c r="AA65" s="264"/>
      <c r="AB65" s="264"/>
      <c r="AC65" s="264"/>
      <c r="AD65" s="264"/>
      <c r="AE65" s="264"/>
      <c r="AF65" s="264"/>
      <c r="AG65" s="264"/>
      <c r="AH65" s="264"/>
      <c r="AI65" s="264"/>
      <c r="AJ65" s="264"/>
      <c r="AK65" s="264"/>
      <c r="AL65" s="264"/>
      <c r="AM65" s="264"/>
      <c r="AN65" s="264"/>
      <c r="AO65" s="264"/>
      <c r="AP65" s="264"/>
      <c r="AQ65" s="264"/>
      <c r="AR65" s="264"/>
      <c r="AS65" s="264"/>
      <c r="AT65" s="264"/>
      <c r="AU65" s="265"/>
      <c r="AV65" s="264"/>
      <c r="AW65" s="264"/>
      <c r="AX65" s="264"/>
      <c r="AY65" s="264"/>
      <c r="AZ65" s="264"/>
    </row>
    <row r="66" spans="1:52" x14ac:dyDescent="0.35">
      <c r="A66" s="264"/>
      <c r="B66" s="264"/>
      <c r="C66" s="267"/>
      <c r="D66" s="265"/>
      <c r="E66" s="264"/>
      <c r="F66" s="266"/>
      <c r="G66" s="264"/>
      <c r="H66" s="265"/>
      <c r="I66" s="264"/>
      <c r="J66" s="264"/>
      <c r="K66" s="264"/>
      <c r="L66" s="264"/>
      <c r="M66" s="264"/>
      <c r="N66" s="264"/>
      <c r="O66" s="264"/>
      <c r="P66" s="264"/>
      <c r="Q66" s="264"/>
      <c r="R66" s="264"/>
      <c r="S66" s="264"/>
      <c r="T66" s="264"/>
      <c r="U66" s="264"/>
      <c r="V66" s="264"/>
      <c r="W66" s="264"/>
      <c r="X66" s="264"/>
      <c r="Y66" s="264"/>
      <c r="Z66" s="264"/>
      <c r="AA66" s="264"/>
      <c r="AB66" s="264"/>
      <c r="AC66" s="264"/>
      <c r="AD66" s="264"/>
      <c r="AE66" s="264"/>
      <c r="AF66" s="264"/>
      <c r="AG66" s="264"/>
      <c r="AH66" s="264"/>
      <c r="AI66" s="264"/>
      <c r="AJ66" s="264"/>
      <c r="AK66" s="264"/>
      <c r="AL66" s="264"/>
      <c r="AM66" s="264"/>
      <c r="AN66" s="264"/>
      <c r="AO66" s="264"/>
      <c r="AP66" s="264"/>
      <c r="AQ66" s="264"/>
      <c r="AR66" s="264"/>
      <c r="AS66" s="264"/>
      <c r="AT66" s="264"/>
      <c r="AU66" s="265"/>
      <c r="AV66" s="264"/>
      <c r="AW66" s="264"/>
      <c r="AX66" s="264"/>
      <c r="AY66" s="264"/>
      <c r="AZ66" s="264"/>
    </row>
    <row r="67" spans="1:52" x14ac:dyDescent="0.35">
      <c r="A67" s="264"/>
      <c r="B67" s="264"/>
      <c r="C67" s="267"/>
      <c r="D67" s="265"/>
      <c r="E67" s="264"/>
      <c r="F67" s="266"/>
      <c r="G67" s="264"/>
      <c r="H67" s="265"/>
      <c r="I67" s="264"/>
      <c r="J67" s="264"/>
      <c r="K67" s="264"/>
      <c r="L67" s="264"/>
      <c r="M67" s="264"/>
      <c r="N67" s="264"/>
      <c r="O67" s="264"/>
      <c r="P67" s="264"/>
      <c r="Q67" s="264"/>
      <c r="R67" s="264"/>
      <c r="S67" s="264"/>
      <c r="T67" s="264"/>
      <c r="U67" s="264"/>
      <c r="V67" s="264"/>
      <c r="W67" s="264"/>
      <c r="X67" s="264"/>
      <c r="Y67" s="264"/>
      <c r="Z67" s="264"/>
      <c r="AA67" s="264"/>
      <c r="AB67" s="264"/>
      <c r="AC67" s="264"/>
      <c r="AD67" s="264"/>
      <c r="AE67" s="264"/>
      <c r="AF67" s="264"/>
      <c r="AG67" s="264"/>
      <c r="AH67" s="264"/>
      <c r="AI67" s="264"/>
      <c r="AJ67" s="264"/>
      <c r="AK67" s="264"/>
      <c r="AL67" s="264"/>
      <c r="AM67" s="264"/>
      <c r="AN67" s="264"/>
      <c r="AO67" s="264"/>
      <c r="AP67" s="264"/>
      <c r="AQ67" s="264"/>
      <c r="AR67" s="264"/>
      <c r="AS67" s="264"/>
      <c r="AT67" s="264"/>
      <c r="AU67" s="265"/>
      <c r="AV67" s="264"/>
      <c r="AW67" s="264"/>
      <c r="AX67" s="264"/>
      <c r="AY67" s="264"/>
      <c r="AZ67" s="264"/>
    </row>
    <row r="68" spans="1:52" x14ac:dyDescent="0.35">
      <c r="A68" s="264"/>
      <c r="B68" s="264"/>
      <c r="C68" s="267"/>
      <c r="D68" s="265"/>
      <c r="E68" s="264"/>
      <c r="F68" s="266"/>
      <c r="G68" s="264"/>
      <c r="H68" s="265"/>
      <c r="I68" s="264"/>
      <c r="J68" s="264"/>
      <c r="K68" s="264"/>
      <c r="L68" s="264"/>
      <c r="M68" s="264"/>
      <c r="N68" s="264"/>
      <c r="O68" s="264"/>
      <c r="P68" s="264"/>
      <c r="Q68" s="264"/>
      <c r="R68" s="264"/>
      <c r="S68" s="264"/>
      <c r="T68" s="264"/>
      <c r="U68" s="264"/>
      <c r="V68" s="264"/>
      <c r="W68" s="264"/>
      <c r="X68" s="264"/>
      <c r="Y68" s="264"/>
      <c r="Z68" s="264"/>
      <c r="AA68" s="264"/>
      <c r="AB68" s="264"/>
      <c r="AC68" s="264"/>
      <c r="AD68" s="264"/>
      <c r="AE68" s="264"/>
      <c r="AF68" s="264"/>
      <c r="AG68" s="264"/>
      <c r="AH68" s="264"/>
      <c r="AI68" s="264"/>
      <c r="AJ68" s="264"/>
      <c r="AK68" s="264"/>
      <c r="AL68" s="264"/>
      <c r="AM68" s="264"/>
      <c r="AN68" s="264"/>
      <c r="AO68" s="264"/>
      <c r="AP68" s="264"/>
      <c r="AQ68" s="264"/>
      <c r="AR68" s="264"/>
      <c r="AS68" s="264"/>
      <c r="AT68" s="264"/>
      <c r="AU68" s="265"/>
      <c r="AV68" s="264"/>
      <c r="AW68" s="264"/>
      <c r="AX68" s="264"/>
      <c r="AY68" s="264"/>
      <c r="AZ68" s="264"/>
    </row>
    <row r="69" spans="1:52" x14ac:dyDescent="0.35">
      <c r="A69" s="264"/>
      <c r="B69" s="264"/>
      <c r="C69" s="267"/>
      <c r="D69" s="265"/>
      <c r="E69" s="264"/>
      <c r="F69" s="266"/>
      <c r="G69" s="264"/>
      <c r="H69" s="265"/>
      <c r="I69" s="264"/>
      <c r="J69" s="264"/>
      <c r="K69" s="264"/>
      <c r="L69" s="264"/>
      <c r="M69" s="264"/>
      <c r="N69" s="264"/>
      <c r="O69" s="264"/>
      <c r="P69" s="264"/>
      <c r="Q69" s="264"/>
      <c r="R69" s="264"/>
      <c r="S69" s="264"/>
      <c r="T69" s="264"/>
      <c r="U69" s="264"/>
      <c r="V69" s="264"/>
      <c r="W69" s="264"/>
      <c r="X69" s="264"/>
      <c r="Y69" s="264"/>
      <c r="Z69" s="264"/>
      <c r="AA69" s="264"/>
      <c r="AB69" s="264"/>
      <c r="AC69" s="264"/>
      <c r="AD69" s="264"/>
      <c r="AE69" s="264"/>
      <c r="AF69" s="264"/>
      <c r="AG69" s="264"/>
      <c r="AH69" s="264"/>
      <c r="AI69" s="264"/>
      <c r="AJ69" s="264"/>
      <c r="AK69" s="264"/>
      <c r="AL69" s="264"/>
      <c r="AM69" s="264"/>
      <c r="AN69" s="264"/>
      <c r="AO69" s="264"/>
      <c r="AP69" s="264"/>
      <c r="AQ69" s="264"/>
      <c r="AR69" s="264"/>
      <c r="AS69" s="264"/>
      <c r="AT69" s="264"/>
      <c r="AU69" s="265"/>
      <c r="AV69" s="264"/>
      <c r="AW69" s="264"/>
      <c r="AX69" s="264"/>
      <c r="AY69" s="264"/>
      <c r="AZ69" s="264"/>
    </row>
    <row r="70" spans="1:52" x14ac:dyDescent="0.35">
      <c r="A70" s="264"/>
      <c r="B70" s="264"/>
      <c r="C70" s="267"/>
      <c r="D70" s="265"/>
      <c r="E70" s="264"/>
      <c r="F70" s="266"/>
      <c r="G70" s="264"/>
      <c r="H70" s="265"/>
      <c r="I70" s="264"/>
      <c r="J70" s="264"/>
      <c r="K70" s="264"/>
      <c r="L70" s="264"/>
      <c r="M70" s="264"/>
      <c r="N70" s="264"/>
      <c r="O70" s="264"/>
      <c r="P70" s="264"/>
      <c r="Q70" s="264"/>
      <c r="R70" s="264"/>
      <c r="S70" s="264"/>
      <c r="T70" s="264"/>
      <c r="U70" s="264"/>
      <c r="V70" s="264"/>
      <c r="W70" s="264"/>
      <c r="X70" s="264"/>
      <c r="Y70" s="264"/>
      <c r="Z70" s="264"/>
      <c r="AA70" s="264"/>
      <c r="AB70" s="264"/>
      <c r="AC70" s="264"/>
      <c r="AD70" s="264"/>
      <c r="AE70" s="264"/>
      <c r="AF70" s="264"/>
      <c r="AG70" s="264"/>
      <c r="AH70" s="264"/>
      <c r="AI70" s="264"/>
      <c r="AJ70" s="264"/>
      <c r="AK70" s="264"/>
      <c r="AL70" s="264"/>
      <c r="AM70" s="264"/>
      <c r="AN70" s="264"/>
      <c r="AO70" s="264"/>
      <c r="AP70" s="264"/>
      <c r="AQ70" s="264"/>
      <c r="AR70" s="264"/>
      <c r="AS70" s="264"/>
      <c r="AT70" s="264"/>
      <c r="AU70" s="265"/>
      <c r="AV70" s="264"/>
      <c r="AW70" s="264"/>
      <c r="AX70" s="264"/>
      <c r="AY70" s="264"/>
      <c r="AZ70" s="264"/>
    </row>
    <row r="71" spans="1:52" x14ac:dyDescent="0.35">
      <c r="A71" s="264"/>
      <c r="B71" s="264"/>
      <c r="C71" s="267"/>
      <c r="D71" s="265"/>
      <c r="E71" s="264"/>
      <c r="F71" s="266"/>
      <c r="G71" s="264"/>
      <c r="H71" s="265"/>
      <c r="I71" s="264"/>
      <c r="J71" s="264"/>
      <c r="K71" s="264"/>
      <c r="L71" s="264"/>
      <c r="M71" s="264"/>
      <c r="N71" s="264"/>
      <c r="O71" s="264"/>
      <c r="P71" s="264"/>
      <c r="Q71" s="264"/>
      <c r="R71" s="264"/>
      <c r="S71" s="264"/>
      <c r="T71" s="264"/>
      <c r="U71" s="264"/>
      <c r="V71" s="264"/>
      <c r="W71" s="264"/>
      <c r="X71" s="264"/>
      <c r="Y71" s="264"/>
      <c r="Z71" s="264"/>
      <c r="AA71" s="264"/>
      <c r="AB71" s="264"/>
      <c r="AC71" s="264"/>
      <c r="AD71" s="264"/>
      <c r="AE71" s="264"/>
      <c r="AF71" s="264"/>
      <c r="AG71" s="264"/>
      <c r="AH71" s="264"/>
      <c r="AI71" s="264"/>
      <c r="AJ71" s="264"/>
      <c r="AK71" s="264"/>
      <c r="AL71" s="264"/>
      <c r="AM71" s="264"/>
      <c r="AN71" s="264"/>
      <c r="AO71" s="264"/>
      <c r="AP71" s="264"/>
      <c r="AQ71" s="264"/>
      <c r="AR71" s="264"/>
      <c r="AS71" s="264"/>
      <c r="AT71" s="264"/>
      <c r="AU71" s="265"/>
      <c r="AV71" s="264"/>
      <c r="AW71" s="264"/>
      <c r="AX71" s="264"/>
      <c r="AY71" s="264"/>
      <c r="AZ71" s="264"/>
    </row>
    <row r="72" spans="1:52" x14ac:dyDescent="0.35">
      <c r="A72" s="264"/>
      <c r="B72" s="264"/>
      <c r="C72" s="267"/>
      <c r="D72" s="265"/>
      <c r="E72" s="264"/>
      <c r="F72" s="266"/>
      <c r="G72" s="264"/>
      <c r="H72" s="265"/>
      <c r="I72" s="264"/>
      <c r="J72" s="264"/>
      <c r="K72" s="264"/>
      <c r="L72" s="264"/>
      <c r="M72" s="264"/>
      <c r="N72" s="264"/>
      <c r="O72" s="264"/>
      <c r="P72" s="264"/>
      <c r="Q72" s="264"/>
      <c r="R72" s="264"/>
      <c r="S72" s="264"/>
      <c r="T72" s="264"/>
      <c r="U72" s="264"/>
      <c r="V72" s="264"/>
      <c r="W72" s="264"/>
      <c r="X72" s="264"/>
      <c r="Y72" s="264"/>
      <c r="Z72" s="264"/>
      <c r="AA72" s="264"/>
      <c r="AB72" s="264"/>
      <c r="AC72" s="264"/>
      <c r="AD72" s="264"/>
      <c r="AE72" s="264"/>
      <c r="AF72" s="264"/>
      <c r="AG72" s="264"/>
      <c r="AH72" s="264"/>
      <c r="AI72" s="264"/>
      <c r="AJ72" s="264"/>
      <c r="AK72" s="264"/>
      <c r="AL72" s="264"/>
      <c r="AM72" s="264"/>
      <c r="AN72" s="264"/>
      <c r="AO72" s="264"/>
      <c r="AP72" s="264"/>
      <c r="AQ72" s="264"/>
      <c r="AR72" s="264"/>
      <c r="AS72" s="264"/>
      <c r="AT72" s="264"/>
      <c r="AU72" s="265"/>
      <c r="AV72" s="264"/>
      <c r="AW72" s="264"/>
      <c r="AX72" s="264"/>
      <c r="AY72" s="264"/>
      <c r="AZ72" s="264"/>
    </row>
    <row r="73" spans="1:52" x14ac:dyDescent="0.35">
      <c r="A73" s="264"/>
      <c r="B73" s="264"/>
      <c r="C73" s="267"/>
      <c r="D73" s="265"/>
      <c r="E73" s="264"/>
      <c r="F73" s="266"/>
      <c r="G73" s="264"/>
      <c r="H73" s="265"/>
      <c r="I73" s="264"/>
      <c r="J73" s="264"/>
      <c r="K73" s="264"/>
      <c r="L73" s="264"/>
      <c r="M73" s="264"/>
      <c r="N73" s="264"/>
      <c r="O73" s="264"/>
      <c r="P73" s="264"/>
      <c r="Q73" s="264"/>
      <c r="R73" s="264"/>
      <c r="S73" s="264"/>
      <c r="T73" s="264"/>
      <c r="U73" s="264"/>
      <c r="V73" s="264"/>
      <c r="W73" s="264"/>
      <c r="X73" s="264"/>
      <c r="Y73" s="264"/>
      <c r="Z73" s="264"/>
      <c r="AA73" s="264"/>
      <c r="AB73" s="264"/>
      <c r="AC73" s="264"/>
      <c r="AD73" s="264"/>
      <c r="AE73" s="264"/>
      <c r="AF73" s="264"/>
      <c r="AG73" s="264"/>
      <c r="AH73" s="264"/>
      <c r="AI73" s="264"/>
      <c r="AJ73" s="264"/>
      <c r="AK73" s="264"/>
      <c r="AL73" s="264"/>
      <c r="AM73" s="264"/>
      <c r="AN73" s="264"/>
      <c r="AO73" s="264"/>
      <c r="AP73" s="264"/>
      <c r="AQ73" s="264"/>
      <c r="AR73" s="264"/>
      <c r="AS73" s="264"/>
      <c r="AT73" s="264"/>
      <c r="AU73" s="265"/>
      <c r="AV73" s="264"/>
      <c r="AW73" s="264"/>
      <c r="AX73" s="264"/>
      <c r="AY73" s="264"/>
      <c r="AZ73" s="264"/>
    </row>
    <row r="74" spans="1:52" x14ac:dyDescent="0.35">
      <c r="A74" s="264"/>
      <c r="B74" s="264"/>
      <c r="C74" s="267"/>
      <c r="D74" s="265"/>
      <c r="E74" s="264"/>
      <c r="F74" s="266"/>
      <c r="G74" s="264"/>
      <c r="H74" s="265"/>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65"/>
      <c r="AV74" s="264"/>
      <c r="AW74" s="264"/>
      <c r="AX74" s="264"/>
      <c r="AY74" s="264"/>
      <c r="AZ74" s="264"/>
    </row>
    <row r="75" spans="1:52" x14ac:dyDescent="0.35">
      <c r="A75" s="264"/>
      <c r="B75" s="264"/>
      <c r="C75" s="267"/>
      <c r="D75" s="265"/>
      <c r="E75" s="264"/>
      <c r="F75" s="266"/>
      <c r="G75" s="264"/>
      <c r="H75" s="265"/>
      <c r="I75" s="264"/>
      <c r="J75" s="264"/>
      <c r="K75" s="264"/>
      <c r="L75" s="264"/>
      <c r="M75" s="264"/>
      <c r="N75" s="264"/>
      <c r="O75" s="264"/>
      <c r="P75" s="264"/>
      <c r="Q75" s="264"/>
      <c r="R75" s="264"/>
      <c r="S75" s="264"/>
      <c r="T75" s="264"/>
      <c r="U75" s="264"/>
      <c r="V75" s="264"/>
      <c r="W75" s="264"/>
      <c r="X75" s="264"/>
      <c r="Y75" s="264"/>
      <c r="Z75" s="264"/>
      <c r="AA75" s="264"/>
      <c r="AB75" s="264"/>
      <c r="AC75" s="264"/>
      <c r="AD75" s="264"/>
      <c r="AE75" s="264"/>
      <c r="AF75" s="264"/>
      <c r="AG75" s="264"/>
      <c r="AH75" s="264"/>
      <c r="AI75" s="264"/>
      <c r="AJ75" s="264"/>
      <c r="AK75" s="264"/>
      <c r="AL75" s="264"/>
      <c r="AM75" s="264"/>
      <c r="AN75" s="264"/>
      <c r="AO75" s="264"/>
      <c r="AP75" s="264"/>
      <c r="AQ75" s="264"/>
      <c r="AR75" s="264"/>
      <c r="AS75" s="264"/>
      <c r="AT75" s="264"/>
      <c r="AU75" s="265"/>
      <c r="AV75" s="264"/>
      <c r="AW75" s="264"/>
      <c r="AX75" s="264"/>
      <c r="AY75" s="264"/>
      <c r="AZ75" s="264"/>
    </row>
    <row r="76" spans="1:52" x14ac:dyDescent="0.35">
      <c r="A76" s="264"/>
      <c r="B76" s="264"/>
      <c r="C76" s="267"/>
      <c r="D76" s="265"/>
      <c r="E76" s="264"/>
      <c r="F76" s="266"/>
      <c r="G76" s="264"/>
      <c r="H76" s="265"/>
      <c r="I76" s="264"/>
      <c r="J76" s="264"/>
      <c r="K76" s="264"/>
      <c r="L76" s="264"/>
      <c r="M76" s="264"/>
      <c r="N76" s="264"/>
      <c r="O76" s="264"/>
      <c r="P76" s="264"/>
      <c r="Q76" s="264"/>
      <c r="R76" s="264"/>
      <c r="S76" s="264"/>
      <c r="T76" s="264"/>
      <c r="U76" s="264"/>
      <c r="V76" s="264"/>
      <c r="W76" s="264"/>
      <c r="X76" s="264"/>
      <c r="Y76" s="264"/>
      <c r="Z76" s="264"/>
      <c r="AA76" s="264"/>
      <c r="AB76" s="264"/>
      <c r="AC76" s="264"/>
      <c r="AD76" s="264"/>
      <c r="AE76" s="264"/>
      <c r="AF76" s="264"/>
      <c r="AG76" s="264"/>
      <c r="AH76" s="264"/>
      <c r="AI76" s="264"/>
      <c r="AJ76" s="264"/>
      <c r="AK76" s="264"/>
      <c r="AL76" s="264"/>
      <c r="AM76" s="264"/>
      <c r="AN76" s="264"/>
      <c r="AO76" s="264"/>
      <c r="AP76" s="264"/>
      <c r="AQ76" s="264"/>
      <c r="AR76" s="264"/>
      <c r="AS76" s="264"/>
      <c r="AT76" s="264"/>
      <c r="AU76" s="265"/>
      <c r="AV76" s="264"/>
      <c r="AW76" s="264"/>
      <c r="AX76" s="264"/>
      <c r="AY76" s="264"/>
      <c r="AZ76" s="264"/>
    </row>
    <row r="77" spans="1:52" x14ac:dyDescent="0.35">
      <c r="A77" s="264"/>
      <c r="B77" s="264"/>
      <c r="C77" s="267"/>
      <c r="D77" s="265"/>
      <c r="E77" s="264"/>
      <c r="F77" s="266"/>
      <c r="G77" s="264"/>
      <c r="H77" s="265"/>
      <c r="I77" s="264"/>
      <c r="J77" s="264"/>
      <c r="K77" s="264"/>
      <c r="L77" s="264"/>
      <c r="M77" s="264"/>
      <c r="N77" s="264"/>
      <c r="O77" s="264"/>
      <c r="P77" s="264"/>
      <c r="Q77" s="264"/>
      <c r="R77" s="264"/>
      <c r="S77" s="264"/>
      <c r="T77" s="264"/>
      <c r="U77" s="264"/>
      <c r="V77" s="264"/>
      <c r="W77" s="264"/>
      <c r="X77" s="264"/>
      <c r="Y77" s="264"/>
      <c r="Z77" s="264"/>
      <c r="AA77" s="264"/>
      <c r="AB77" s="264"/>
      <c r="AC77" s="264"/>
      <c r="AD77" s="264"/>
      <c r="AE77" s="264"/>
      <c r="AF77" s="264"/>
      <c r="AG77" s="264"/>
      <c r="AH77" s="264"/>
      <c r="AI77" s="264"/>
      <c r="AJ77" s="264"/>
      <c r="AK77" s="264"/>
      <c r="AL77" s="264"/>
      <c r="AM77" s="264"/>
      <c r="AN77" s="264"/>
      <c r="AO77" s="264"/>
      <c r="AP77" s="264"/>
      <c r="AQ77" s="264"/>
      <c r="AR77" s="264"/>
      <c r="AS77" s="264"/>
      <c r="AT77" s="264"/>
      <c r="AU77" s="265"/>
      <c r="AV77" s="264"/>
      <c r="AW77" s="264"/>
      <c r="AX77" s="264"/>
      <c r="AY77" s="264"/>
      <c r="AZ77" s="264"/>
    </row>
    <row r="78" spans="1:52" x14ac:dyDescent="0.35">
      <c r="A78" s="264"/>
      <c r="B78" s="264"/>
      <c r="C78" s="267"/>
      <c r="D78" s="265"/>
      <c r="E78" s="264"/>
      <c r="F78" s="266"/>
      <c r="G78" s="264"/>
      <c r="H78" s="265"/>
      <c r="I78" s="264"/>
      <c r="J78" s="264"/>
      <c r="K78" s="264"/>
      <c r="L78" s="264"/>
      <c r="M78" s="264"/>
      <c r="N78" s="264"/>
      <c r="O78" s="264"/>
      <c r="P78" s="264"/>
      <c r="Q78" s="264"/>
      <c r="R78" s="264"/>
      <c r="S78" s="264"/>
      <c r="T78" s="264"/>
      <c r="U78" s="264"/>
      <c r="V78" s="264"/>
      <c r="W78" s="264"/>
      <c r="X78" s="264"/>
      <c r="Y78" s="264"/>
      <c r="Z78" s="264"/>
      <c r="AA78" s="264"/>
      <c r="AB78" s="264"/>
      <c r="AC78" s="264"/>
      <c r="AD78" s="264"/>
      <c r="AE78" s="264"/>
      <c r="AF78" s="264"/>
      <c r="AG78" s="264"/>
      <c r="AH78" s="264"/>
      <c r="AI78" s="264"/>
      <c r="AJ78" s="264"/>
      <c r="AK78" s="264"/>
      <c r="AL78" s="264"/>
      <c r="AM78" s="264"/>
      <c r="AN78" s="264"/>
      <c r="AO78" s="264"/>
      <c r="AP78" s="264"/>
      <c r="AQ78" s="264"/>
      <c r="AR78" s="264"/>
      <c r="AS78" s="264"/>
      <c r="AT78" s="264"/>
      <c r="AU78" s="265"/>
      <c r="AV78" s="264"/>
      <c r="AW78" s="264"/>
      <c r="AX78" s="264"/>
      <c r="AY78" s="264"/>
      <c r="AZ78" s="264"/>
    </row>
    <row r="87" spans="3:6" ht="27.4" x14ac:dyDescent="0.7">
      <c r="C87" s="263"/>
      <c r="D87" s="262"/>
      <c r="E87" s="261"/>
      <c r="F87" s="260"/>
    </row>
    <row r="88" spans="3:6" ht="27.4" x14ac:dyDescent="0.7">
      <c r="C88" s="263"/>
      <c r="D88" s="262"/>
      <c r="E88" s="261"/>
      <c r="F88" s="260"/>
    </row>
    <row r="89" spans="3:6" ht="27.4" x14ac:dyDescent="0.7">
      <c r="C89" s="263"/>
      <c r="D89" s="262"/>
      <c r="E89" s="261"/>
      <c r="F89" s="260"/>
    </row>
    <row r="90" spans="3:6" ht="27.4" x14ac:dyDescent="0.7">
      <c r="C90" s="263"/>
      <c r="D90" s="262"/>
      <c r="E90" s="261"/>
      <c r="F90" s="260"/>
    </row>
    <row r="91" spans="3:6" ht="27.4" x14ac:dyDescent="0.7">
      <c r="C91" s="263"/>
      <c r="D91" s="262"/>
      <c r="E91" s="261"/>
      <c r="F91" s="260"/>
    </row>
    <row r="92" spans="3:6" ht="27.4" x14ac:dyDescent="0.7">
      <c r="C92" s="263"/>
      <c r="D92" s="262"/>
      <c r="E92" s="261"/>
      <c r="F92" s="260"/>
    </row>
    <row r="93" spans="3:6" ht="27.4" x14ac:dyDescent="0.7">
      <c r="C93" s="263"/>
      <c r="D93" s="262"/>
      <c r="E93" s="261"/>
      <c r="F93" s="260"/>
    </row>
    <row r="94" spans="3:6" ht="27.4" x14ac:dyDescent="0.7">
      <c r="C94" s="263"/>
      <c r="D94" s="262"/>
      <c r="E94" s="261"/>
      <c r="F94" s="260"/>
    </row>
    <row r="95" spans="3:6" ht="27.4" x14ac:dyDescent="0.7">
      <c r="C95" s="263"/>
      <c r="D95" s="262"/>
      <c r="E95" s="261"/>
      <c r="F95" s="260"/>
    </row>
    <row r="96" spans="3:6" ht="27.4" x14ac:dyDescent="0.7">
      <c r="C96" s="263"/>
      <c r="D96" s="262"/>
      <c r="E96" s="261"/>
      <c r="F96" s="260"/>
    </row>
    <row r="97" spans="3:6" ht="27.4" x14ac:dyDescent="0.7">
      <c r="C97" s="263"/>
      <c r="D97" s="262"/>
      <c r="E97" s="261"/>
      <c r="F97" s="260"/>
    </row>
    <row r="98" spans="3:6" ht="27.4" x14ac:dyDescent="0.7">
      <c r="C98" s="263"/>
      <c r="D98" s="262"/>
      <c r="E98" s="261"/>
      <c r="F98" s="260"/>
    </row>
    <row r="99" spans="3:6" ht="27.4" x14ac:dyDescent="0.7">
      <c r="C99" s="263"/>
      <c r="D99" s="262"/>
      <c r="E99" s="261"/>
      <c r="F99" s="260"/>
    </row>
    <row r="100" spans="3:6" ht="27.4" x14ac:dyDescent="0.7">
      <c r="C100" s="263"/>
      <c r="D100" s="262"/>
      <c r="E100" s="261"/>
      <c r="F100" s="260"/>
    </row>
  </sheetData>
  <mergeCells count="19">
    <mergeCell ref="E32:H32"/>
    <mergeCell ref="E31:H31"/>
    <mergeCell ref="E38:H38"/>
    <mergeCell ref="E33:H33"/>
    <mergeCell ref="E35:H35"/>
    <mergeCell ref="E36:H36"/>
    <mergeCell ref="E37:H37"/>
    <mergeCell ref="AT1:AX1"/>
    <mergeCell ref="AW2:AX2"/>
    <mergeCell ref="AN1:AS2"/>
    <mergeCell ref="E26:H26"/>
    <mergeCell ref="E27:H27"/>
    <mergeCell ref="AN3:AS3"/>
    <mergeCell ref="E30:H30"/>
    <mergeCell ref="C27:D27"/>
    <mergeCell ref="AO23:AS24"/>
    <mergeCell ref="B1:H3"/>
    <mergeCell ref="E28:H28"/>
    <mergeCell ref="E29:H29"/>
  </mergeCells>
  <pageMargins left="0.75" right="0.75" top="1" bottom="1" header="0.5" footer="0.5"/>
  <pageSetup scale="7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S128"/>
  <sheetViews>
    <sheetView tabSelected="1" zoomScale="40" zoomScaleNormal="40" workbookViewId="0">
      <selection activeCell="AA53" sqref="AA53"/>
    </sheetView>
  </sheetViews>
  <sheetFormatPr defaultColWidth="9.1328125" defaultRowHeight="22.15" x14ac:dyDescent="0.35"/>
  <cols>
    <col min="1" max="1" width="3.265625" style="9" customWidth="1"/>
    <col min="2" max="2" width="49.265625" style="8" customWidth="1"/>
    <col min="3" max="3" width="30.73046875" style="9" customWidth="1"/>
    <col min="4" max="4" width="38.73046875" style="9" customWidth="1"/>
    <col min="5" max="5" width="24.73046875" style="9" customWidth="1"/>
    <col min="6" max="6" width="47.1328125" style="9" customWidth="1"/>
    <col min="7" max="7" width="24.86328125" style="9" customWidth="1"/>
    <col min="8" max="8" width="35.73046875" style="9" customWidth="1"/>
    <col min="9" max="9" width="2.265625" style="9" customWidth="1"/>
    <col min="10" max="10" width="58.1328125" style="9" customWidth="1"/>
    <col min="11" max="14" width="20.73046875" style="9" customWidth="1"/>
    <col min="15" max="15" width="3.265625" style="9" customWidth="1"/>
    <col min="16" max="16" width="29.1328125" style="9" customWidth="1"/>
    <col min="17" max="17" width="17.1328125" style="9" customWidth="1"/>
    <col min="18" max="19" width="10.3984375" style="9" bestFit="1" customWidth="1"/>
    <col min="20" max="20" width="10.3984375" style="8" bestFit="1" customWidth="1"/>
    <col min="21" max="45" width="9.1328125" style="8"/>
    <col min="46" max="16384" width="9.1328125" style="9"/>
  </cols>
  <sheetData>
    <row r="1" spans="1:20" ht="40.5" customHeight="1" thickBot="1" x14ac:dyDescent="0.4">
      <c r="A1" s="8"/>
      <c r="B1" s="455" t="s">
        <v>127</v>
      </c>
      <c r="C1" s="455"/>
      <c r="D1" s="455"/>
      <c r="E1" s="455"/>
      <c r="F1" s="455"/>
      <c r="G1" s="455"/>
      <c r="H1" s="455"/>
      <c r="I1" s="455"/>
      <c r="J1" s="455"/>
      <c r="K1" s="455"/>
      <c r="L1" s="455"/>
      <c r="M1" s="455"/>
      <c r="N1" s="455"/>
      <c r="O1" s="7"/>
      <c r="P1" s="7"/>
      <c r="Q1" s="7"/>
      <c r="R1" s="7"/>
      <c r="S1" s="7"/>
    </row>
    <row r="2" spans="1:20" ht="40.5" customHeight="1" thickTop="1" x14ac:dyDescent="0.35">
      <c r="A2" s="8"/>
      <c r="B2" s="464" t="s">
        <v>93</v>
      </c>
      <c r="C2" s="465"/>
      <c r="D2" s="461" t="s">
        <v>94</v>
      </c>
      <c r="E2" s="461"/>
      <c r="F2" s="461"/>
      <c r="G2" s="461"/>
      <c r="H2" s="208">
        <f>'3. Pricing Strategy &amp; Fig 11.9'!C39</f>
        <v>40000</v>
      </c>
      <c r="I2" s="57"/>
      <c r="J2" s="57"/>
      <c r="K2" s="57"/>
      <c r="L2" s="57"/>
      <c r="M2" s="57"/>
      <c r="N2" s="172"/>
      <c r="O2" s="7"/>
      <c r="P2" s="7"/>
      <c r="Q2" s="7"/>
      <c r="R2" s="7"/>
      <c r="S2" s="7"/>
    </row>
    <row r="3" spans="1:20" ht="40.5" customHeight="1" thickBot="1" x14ac:dyDescent="0.4">
      <c r="A3" s="8"/>
      <c r="B3" s="459" t="s">
        <v>92</v>
      </c>
      <c r="C3" s="460"/>
      <c r="D3" s="462" t="s">
        <v>95</v>
      </c>
      <c r="E3" s="462"/>
      <c r="F3" s="462"/>
      <c r="G3" s="462"/>
      <c r="H3" s="463"/>
      <c r="I3" s="172"/>
      <c r="J3" s="172"/>
      <c r="K3" s="172"/>
      <c r="L3" s="172"/>
      <c r="M3" s="172"/>
      <c r="N3" s="172"/>
      <c r="O3" s="7"/>
      <c r="P3" s="7"/>
      <c r="Q3" s="7"/>
      <c r="R3" s="7"/>
      <c r="S3" s="7"/>
    </row>
    <row r="4" spans="1:20" ht="16.5" customHeight="1" thickTop="1" thickBot="1" x14ac:dyDescent="0.4">
      <c r="A4" s="8"/>
      <c r="B4" s="205"/>
      <c r="C4" s="205"/>
      <c r="D4" s="207"/>
      <c r="E4" s="207"/>
      <c r="F4" s="207"/>
      <c r="G4" s="207"/>
      <c r="H4" s="207"/>
      <c r="I4" s="172"/>
      <c r="J4" s="172"/>
      <c r="K4" s="172"/>
      <c r="L4" s="172"/>
      <c r="M4" s="172"/>
      <c r="N4" s="172"/>
      <c r="O4" s="7"/>
      <c r="P4" s="7"/>
      <c r="Q4" s="7"/>
      <c r="R4" s="7"/>
      <c r="S4" s="7"/>
    </row>
    <row r="5" spans="1:20" ht="47.25" customHeight="1" thickTop="1" x14ac:dyDescent="0.35">
      <c r="A5" s="8"/>
      <c r="B5" s="466" t="s">
        <v>18</v>
      </c>
      <c r="C5" s="467"/>
      <c r="D5" s="468"/>
      <c r="E5" s="472"/>
      <c r="F5" s="469" t="s">
        <v>17</v>
      </c>
      <c r="G5" s="470"/>
      <c r="H5" s="471"/>
      <c r="I5" s="11"/>
      <c r="J5" s="11"/>
      <c r="K5" s="11"/>
      <c r="L5" s="11"/>
      <c r="M5" s="11"/>
      <c r="N5" s="11"/>
      <c r="O5" s="11"/>
      <c r="P5" s="11"/>
      <c r="Q5" s="11"/>
      <c r="R5" s="11"/>
      <c r="S5" s="11"/>
      <c r="T5" s="11"/>
    </row>
    <row r="6" spans="1:20" ht="47.25" customHeight="1" x14ac:dyDescent="0.35">
      <c r="A6" s="8"/>
      <c r="B6" s="12" t="s">
        <v>19</v>
      </c>
      <c r="C6" s="13" t="s">
        <v>20</v>
      </c>
      <c r="D6" s="14" t="s">
        <v>21</v>
      </c>
      <c r="E6" s="472"/>
      <c r="F6" s="15" t="s">
        <v>19</v>
      </c>
      <c r="G6" s="13" t="s">
        <v>20</v>
      </c>
      <c r="H6" s="16" t="s">
        <v>21</v>
      </c>
      <c r="I6" s="11"/>
      <c r="J6" s="8"/>
      <c r="K6" s="8"/>
      <c r="L6" s="8"/>
      <c r="M6" s="8"/>
      <c r="N6" s="8"/>
      <c r="O6" s="8"/>
      <c r="P6" s="8"/>
      <c r="Q6" s="8"/>
      <c r="R6" s="8"/>
      <c r="S6" s="8"/>
    </row>
    <row r="7" spans="1:20" ht="186.75" customHeight="1" thickBot="1" x14ac:dyDescent="0.4">
      <c r="A7" s="8"/>
      <c r="B7" s="17" t="s">
        <v>13</v>
      </c>
      <c r="C7" s="60">
        <f>'1. Market Rate and Figure 11.4'!C5</f>
        <v>30000</v>
      </c>
      <c r="D7" s="173" t="str">
        <f>'1. Market Rate and Figure 11.4'!D5</f>
        <v>Competitor A Bintang development - last year contract for Z4.</v>
      </c>
      <c r="E7" s="8"/>
      <c r="F7" s="18" t="s">
        <v>2</v>
      </c>
      <c r="G7" s="61">
        <f>'1. Market Rate and Figure 11.4'!H5</f>
        <v>50000</v>
      </c>
      <c r="H7" s="174" t="str">
        <f>'3. Pricing Strategy &amp; Fig 11.9'!D30</f>
        <v>Assume Competitor A will bid $50,000 / month due to additional costs for mobilizing more equipment and higher salaries for international staff</v>
      </c>
      <c r="I7" s="11"/>
      <c r="J7" s="8"/>
      <c r="K7" s="8"/>
      <c r="L7" s="8"/>
      <c r="M7" s="8"/>
      <c r="N7" s="8"/>
      <c r="O7" s="8"/>
      <c r="P7" s="8"/>
      <c r="Q7" s="8"/>
      <c r="R7" s="8"/>
      <c r="S7" s="8"/>
    </row>
    <row r="8" spans="1:20" ht="92.25" customHeight="1" x14ac:dyDescent="0.35">
      <c r="A8" s="8"/>
      <c r="B8" s="19" t="s">
        <v>113</v>
      </c>
      <c r="C8" s="60">
        <f>'1. Market Rate and Figure 11.4'!C7</f>
        <v>70000</v>
      </c>
      <c r="D8" s="173" t="str">
        <f>'1. Market Rate and Figure 11.4'!D7</f>
        <v>Current project last year bid.</v>
      </c>
      <c r="E8" s="8"/>
      <c r="F8" s="18" t="s">
        <v>116</v>
      </c>
      <c r="G8" s="62">
        <v>0.1</v>
      </c>
      <c r="H8" s="72" t="s">
        <v>117</v>
      </c>
      <c r="I8" s="11"/>
      <c r="J8" s="8"/>
      <c r="K8" s="8"/>
      <c r="L8" s="8"/>
      <c r="M8" s="8"/>
      <c r="N8" s="8"/>
      <c r="O8" s="8"/>
      <c r="P8" s="8"/>
      <c r="Q8" s="8"/>
      <c r="R8" s="8"/>
      <c r="S8" s="8"/>
    </row>
    <row r="9" spans="1:20" ht="98.25" customHeight="1" x14ac:dyDescent="0.35">
      <c r="A9" s="8"/>
      <c r="B9" s="19" t="s">
        <v>12</v>
      </c>
      <c r="C9" s="60">
        <f>'1. Market Rate and Figure 11.4'!C8</f>
        <v>30000</v>
      </c>
      <c r="D9" s="173" t="str">
        <f>'1. Market Rate and Figure 11.4'!D8</f>
        <v xml:space="preserve">Competitor A for 1 year Bintang </v>
      </c>
      <c r="E9" s="8"/>
      <c r="F9" s="18" t="s">
        <v>16</v>
      </c>
      <c r="G9" s="206">
        <f>G7*(1+G8)</f>
        <v>55000.000000000007</v>
      </c>
      <c r="H9" s="72" t="s">
        <v>118</v>
      </c>
      <c r="I9" s="11"/>
      <c r="J9" s="8"/>
      <c r="K9" s="8"/>
      <c r="L9" s="8"/>
      <c r="M9" s="8"/>
      <c r="N9" s="8"/>
      <c r="O9" s="8"/>
      <c r="P9" s="8"/>
      <c r="Q9" s="8"/>
      <c r="R9" s="8"/>
      <c r="S9" s="8"/>
    </row>
    <row r="10" spans="1:20" ht="63" customHeight="1" x14ac:dyDescent="0.35">
      <c r="A10" s="8"/>
      <c r="B10" s="487" t="s">
        <v>119</v>
      </c>
      <c r="C10" s="485">
        <f>'1. Market Rate and Figure 11.4'!C9</f>
        <v>85000</v>
      </c>
      <c r="D10" s="483" t="str">
        <f>'1. Market Rate and Figure 11.4'!D9</f>
        <v>Have two other pending contracts.  However would be good to continue project.</v>
      </c>
      <c r="E10" s="8"/>
      <c r="F10" s="18" t="s">
        <v>120</v>
      </c>
      <c r="G10" s="175">
        <f>'3. Pricing Strategy &amp; Fig 11.9'!H32</f>
        <v>0.8</v>
      </c>
      <c r="H10" s="73"/>
      <c r="I10" s="11"/>
      <c r="J10" s="8"/>
      <c r="K10" s="8"/>
      <c r="L10" s="8"/>
      <c r="M10" s="8"/>
      <c r="N10" s="8"/>
      <c r="O10" s="8"/>
      <c r="P10" s="8"/>
      <c r="Q10" s="8"/>
      <c r="R10" s="8"/>
      <c r="S10" s="8"/>
    </row>
    <row r="11" spans="1:20" ht="104.25" customHeight="1" thickBot="1" x14ac:dyDescent="0.4">
      <c r="A11" s="8"/>
      <c r="B11" s="488"/>
      <c r="C11" s="486"/>
      <c r="D11" s="484"/>
      <c r="E11" s="8"/>
      <c r="F11" s="20" t="s">
        <v>121</v>
      </c>
      <c r="G11" s="176">
        <f>'3. Pricing Strategy &amp; Fig 11.9'!C33</f>
        <v>70000</v>
      </c>
      <c r="H11" s="177"/>
      <c r="I11" s="11"/>
      <c r="J11" s="8"/>
      <c r="K11" s="8"/>
      <c r="L11" s="8"/>
      <c r="M11" s="8"/>
      <c r="N11" s="8"/>
      <c r="O11" s="8"/>
      <c r="P11" s="8"/>
      <c r="Q11" s="8"/>
      <c r="R11" s="8"/>
      <c r="S11" s="8"/>
    </row>
    <row r="12" spans="1:20" ht="17.25" customHeight="1" thickTop="1" thickBot="1" x14ac:dyDescent="0.4">
      <c r="A12" s="8"/>
      <c r="C12" s="1"/>
      <c r="D12" s="1"/>
      <c r="E12" s="1"/>
      <c r="F12" s="1"/>
      <c r="G12" s="1"/>
      <c r="H12" s="1"/>
      <c r="I12" s="11"/>
      <c r="J12" s="8"/>
      <c r="K12" s="8"/>
      <c r="L12" s="8"/>
      <c r="M12" s="8"/>
      <c r="N12" s="8"/>
      <c r="O12" s="8"/>
      <c r="P12" s="8"/>
      <c r="Q12" s="8"/>
      <c r="R12" s="8"/>
      <c r="S12" s="8"/>
    </row>
    <row r="13" spans="1:20" ht="30" customHeight="1" thickTop="1" x14ac:dyDescent="0.35">
      <c r="A13" s="8"/>
      <c r="B13" s="475" t="s">
        <v>14</v>
      </c>
      <c r="C13" s="476"/>
      <c r="D13" s="476"/>
      <c r="E13" s="476"/>
      <c r="F13" s="476"/>
      <c r="G13" s="476"/>
      <c r="H13" s="477"/>
      <c r="I13" s="11"/>
      <c r="J13" s="8"/>
      <c r="K13" s="8"/>
      <c r="L13" s="8"/>
      <c r="M13" s="8"/>
      <c r="N13" s="8"/>
      <c r="O13" s="8"/>
      <c r="P13" s="8"/>
      <c r="Q13" s="8"/>
      <c r="R13" s="8"/>
      <c r="S13" s="8"/>
    </row>
    <row r="14" spans="1:20" ht="15.75" customHeight="1" thickBot="1" x14ac:dyDescent="0.4">
      <c r="A14" s="8"/>
      <c r="B14" s="478"/>
      <c r="C14" s="479"/>
      <c r="D14" s="479"/>
      <c r="E14" s="479"/>
      <c r="F14" s="479"/>
      <c r="G14" s="479"/>
      <c r="H14" s="480"/>
      <c r="I14" s="11"/>
      <c r="J14" s="8"/>
      <c r="K14" s="8"/>
      <c r="L14" s="8"/>
      <c r="M14" s="8"/>
      <c r="N14" s="8"/>
      <c r="O14" s="8"/>
      <c r="P14" s="8"/>
      <c r="Q14" s="8"/>
      <c r="R14" s="8"/>
      <c r="S14" s="8"/>
    </row>
    <row r="15" spans="1:20" ht="72" customHeight="1" x14ac:dyDescent="0.35">
      <c r="A15" s="8"/>
      <c r="B15" s="21"/>
      <c r="C15" s="481" t="s">
        <v>122</v>
      </c>
      <c r="D15" s="482"/>
      <c r="E15" s="22" t="s">
        <v>23</v>
      </c>
      <c r="F15" s="22" t="s">
        <v>25</v>
      </c>
      <c r="G15" s="497" t="s">
        <v>123</v>
      </c>
      <c r="H15" s="498"/>
      <c r="I15" s="11"/>
      <c r="J15" s="8"/>
      <c r="K15" s="8"/>
      <c r="L15" s="8"/>
      <c r="M15" s="8"/>
      <c r="N15" s="8"/>
      <c r="O15" s="8"/>
      <c r="P15" s="8"/>
      <c r="Q15" s="8"/>
      <c r="R15" s="8"/>
      <c r="S15" s="8"/>
    </row>
    <row r="16" spans="1:20" ht="63.75" customHeight="1" x14ac:dyDescent="0.35">
      <c r="A16" s="8"/>
      <c r="B16" s="499" t="s">
        <v>22</v>
      </c>
      <c r="C16" s="496"/>
      <c r="D16" s="63"/>
      <c r="E16" s="64" t="str">
        <f>F16</f>
        <v>Per month Basis</v>
      </c>
      <c r="F16" s="65" t="s">
        <v>45</v>
      </c>
      <c r="G16" s="500">
        <f>G11</f>
        <v>70000</v>
      </c>
      <c r="H16" s="501"/>
      <c r="I16" s="11"/>
      <c r="J16" s="8"/>
      <c r="K16" s="8"/>
      <c r="L16" s="8"/>
      <c r="M16" s="8"/>
      <c r="N16" s="8"/>
      <c r="O16" s="8"/>
      <c r="P16" s="8"/>
      <c r="Q16" s="8"/>
      <c r="R16" s="8"/>
      <c r="S16" s="8"/>
    </row>
    <row r="17" spans="1:23" ht="43.5" customHeight="1" x14ac:dyDescent="0.35">
      <c r="A17" s="8"/>
      <c r="B17" s="68" t="s">
        <v>7</v>
      </c>
      <c r="C17" s="491" t="s">
        <v>42</v>
      </c>
      <c r="D17" s="491"/>
      <c r="E17" s="66">
        <v>5000</v>
      </c>
      <c r="F17" s="66">
        <v>9000</v>
      </c>
      <c r="G17" s="473">
        <f>G11-F17</f>
        <v>61000</v>
      </c>
      <c r="H17" s="474"/>
      <c r="I17" s="11"/>
      <c r="J17" s="8"/>
      <c r="K17" s="8"/>
      <c r="L17" s="8"/>
      <c r="M17" s="8"/>
      <c r="N17" s="8"/>
      <c r="O17" s="8"/>
      <c r="P17" s="8"/>
      <c r="Q17" s="8"/>
      <c r="R17" s="8"/>
      <c r="S17" s="8"/>
    </row>
    <row r="18" spans="1:23" ht="48.75" customHeight="1" x14ac:dyDescent="0.35">
      <c r="A18" s="8"/>
      <c r="B18" s="68" t="s">
        <v>8</v>
      </c>
      <c r="C18" s="491" t="s">
        <v>43</v>
      </c>
      <c r="D18" s="491"/>
      <c r="E18" s="66">
        <v>0</v>
      </c>
      <c r="F18" s="66">
        <v>3000</v>
      </c>
      <c r="G18" s="473">
        <f>G17-F18</f>
        <v>58000</v>
      </c>
      <c r="H18" s="474"/>
      <c r="I18" s="8"/>
      <c r="J18" s="8"/>
      <c r="K18" s="8"/>
      <c r="L18" s="8"/>
      <c r="M18" s="8"/>
      <c r="N18" s="8"/>
      <c r="O18" s="8"/>
      <c r="P18" s="8"/>
      <c r="Q18" s="8"/>
      <c r="R18" s="8"/>
      <c r="S18" s="8"/>
    </row>
    <row r="19" spans="1:23" ht="54.75" customHeight="1" thickBot="1" x14ac:dyDescent="0.4">
      <c r="A19" s="8"/>
      <c r="B19" s="69" t="s">
        <v>28</v>
      </c>
      <c r="C19" s="456" t="s">
        <v>44</v>
      </c>
      <c r="D19" s="456"/>
      <c r="E19" s="70">
        <v>0</v>
      </c>
      <c r="F19" s="71">
        <v>1000</v>
      </c>
      <c r="G19" s="457">
        <f>G18-F19</f>
        <v>57000</v>
      </c>
      <c r="H19" s="458"/>
      <c r="I19" s="8"/>
      <c r="J19" s="8"/>
      <c r="K19" s="8"/>
      <c r="L19" s="8"/>
      <c r="M19" s="8"/>
      <c r="N19" s="8"/>
      <c r="O19" s="8"/>
      <c r="P19" s="8"/>
      <c r="Q19" s="6"/>
      <c r="R19" s="6"/>
      <c r="S19" s="6"/>
      <c r="T19" s="6"/>
      <c r="U19" s="6"/>
      <c r="V19" s="6"/>
      <c r="W19" s="6"/>
    </row>
    <row r="20" spans="1:23" ht="12" customHeight="1" thickTop="1" thickBot="1" x14ac:dyDescent="0.4">
      <c r="A20" s="8"/>
      <c r="B20" s="7"/>
      <c r="C20" s="23"/>
      <c r="D20" s="7"/>
      <c r="E20" s="7"/>
      <c r="F20" s="7"/>
      <c r="G20" s="8"/>
      <c r="H20" s="8"/>
      <c r="I20" s="8"/>
      <c r="J20" s="8"/>
      <c r="K20" s="8"/>
      <c r="L20" s="8"/>
      <c r="M20" s="8"/>
      <c r="N20" s="8"/>
      <c r="O20" s="8"/>
      <c r="P20" s="8"/>
      <c r="Q20" s="6"/>
      <c r="R20" s="6"/>
      <c r="S20" s="6"/>
      <c r="T20" s="6"/>
      <c r="U20" s="6"/>
      <c r="V20" s="6"/>
      <c r="W20" s="6"/>
    </row>
    <row r="21" spans="1:23" ht="45.75" customHeight="1" thickTop="1" x14ac:dyDescent="0.35">
      <c r="A21" s="8"/>
      <c r="B21" s="492" t="s">
        <v>88</v>
      </c>
      <c r="C21" s="493"/>
      <c r="D21" s="493"/>
      <c r="E21" s="493"/>
      <c r="F21" s="493"/>
      <c r="G21" s="494"/>
      <c r="H21" s="185"/>
      <c r="I21" s="8"/>
      <c r="J21" s="8"/>
      <c r="K21" s="8"/>
      <c r="L21" s="8"/>
      <c r="M21" s="8"/>
      <c r="N21" s="8"/>
      <c r="O21" s="8"/>
      <c r="P21" s="8"/>
      <c r="Q21" s="6"/>
      <c r="R21" s="6"/>
      <c r="S21" s="6"/>
      <c r="T21" s="6"/>
      <c r="U21" s="6"/>
      <c r="V21" s="6"/>
      <c r="W21" s="6"/>
    </row>
    <row r="22" spans="1:23" ht="48" customHeight="1" x14ac:dyDescent="0.35">
      <c r="A22" s="8"/>
      <c r="B22" s="74"/>
      <c r="C22" s="67"/>
      <c r="D22" s="184" t="s">
        <v>6</v>
      </c>
      <c r="E22" s="64" t="s">
        <v>7</v>
      </c>
      <c r="F22" s="64" t="s">
        <v>8</v>
      </c>
      <c r="G22" s="64" t="s">
        <v>28</v>
      </c>
      <c r="H22" s="186"/>
      <c r="I22" s="8"/>
      <c r="J22" s="6"/>
      <c r="K22" s="6"/>
      <c r="L22" s="6"/>
      <c r="M22" s="6"/>
      <c r="N22" s="6"/>
      <c r="O22" s="6"/>
      <c r="P22" s="6"/>
      <c r="Q22" s="1"/>
      <c r="R22" s="1"/>
      <c r="S22" s="1"/>
      <c r="T22" s="1"/>
    </row>
    <row r="23" spans="1:23" ht="47.25" customHeight="1" thickBot="1" x14ac:dyDescent="0.4">
      <c r="A23" s="8"/>
      <c r="B23" s="495" t="s">
        <v>124</v>
      </c>
      <c r="C23" s="496"/>
      <c r="D23" s="60">
        <f>G11</f>
        <v>70000</v>
      </c>
      <c r="E23" s="60">
        <f>D23-F17</f>
        <v>61000</v>
      </c>
      <c r="F23" s="60">
        <f>E23-F18</f>
        <v>58000</v>
      </c>
      <c r="G23" s="60">
        <f>F23-F19</f>
        <v>57000</v>
      </c>
      <c r="H23" s="75"/>
      <c r="I23" s="8"/>
      <c r="J23" s="6"/>
      <c r="K23" s="6"/>
      <c r="L23" s="6"/>
      <c r="M23" s="6"/>
      <c r="N23" s="6"/>
      <c r="O23" s="6"/>
      <c r="P23" s="6"/>
      <c r="Q23" s="1"/>
      <c r="R23" s="1"/>
      <c r="S23" s="1"/>
      <c r="T23" s="1"/>
    </row>
    <row r="24" spans="1:23" ht="47.25" customHeight="1" thickBot="1" x14ac:dyDescent="0.4">
      <c r="A24" s="8"/>
      <c r="B24" s="489" t="s">
        <v>10</v>
      </c>
      <c r="C24" s="490"/>
      <c r="D24" s="182">
        <f>G9</f>
        <v>55000.000000000007</v>
      </c>
      <c r="E24" s="183">
        <f>D24+F17-E17</f>
        <v>59000.000000000007</v>
      </c>
      <c r="F24" s="183">
        <f>E24+F18-E18</f>
        <v>62000.000000000007</v>
      </c>
      <c r="G24" s="183">
        <f>F24+F19-E19</f>
        <v>63000.000000000007</v>
      </c>
      <c r="H24" s="75"/>
      <c r="I24" s="8"/>
      <c r="J24" s="7"/>
      <c r="K24" s="180"/>
      <c r="L24" s="181"/>
      <c r="M24" s="6"/>
      <c r="N24" s="6"/>
      <c r="O24" s="6"/>
      <c r="P24" s="6"/>
      <c r="Q24" s="1"/>
      <c r="R24" s="1"/>
      <c r="S24" s="1"/>
      <c r="T24" s="1"/>
    </row>
    <row r="25" spans="1:23" ht="36" customHeight="1" thickBot="1" x14ac:dyDescent="0.4">
      <c r="A25" s="8"/>
      <c r="B25" s="448" t="s">
        <v>9</v>
      </c>
      <c r="C25" s="449"/>
      <c r="D25" s="187" t="str">
        <f>IF(D24-D23&gt;=0,"Yes","No")</f>
        <v>No</v>
      </c>
      <c r="E25" s="187" t="str">
        <f>IF(E24-E23&gt;=0,"Yes","No")</f>
        <v>No</v>
      </c>
      <c r="F25" s="187" t="str">
        <f>IF(F24-F23&gt;=0,"Yes","No")</f>
        <v>Yes</v>
      </c>
      <c r="G25" s="187" t="str">
        <f>IF(G24-G23&gt;=0,"Yes","No")</f>
        <v>Yes</v>
      </c>
      <c r="H25" s="75"/>
      <c r="I25" s="7"/>
      <c r="J25" s="7"/>
      <c r="K25" s="7"/>
      <c r="L25" s="7"/>
      <c r="M25" s="7"/>
      <c r="N25" s="7"/>
      <c r="O25" s="7"/>
      <c r="P25" s="7"/>
      <c r="Q25" s="7"/>
      <c r="R25" s="7"/>
      <c r="S25" s="7"/>
    </row>
    <row r="26" spans="1:23" ht="48.75" customHeight="1" thickTop="1" thickBot="1" x14ac:dyDescent="0.4">
      <c r="A26" s="8"/>
      <c r="B26" s="450" t="s">
        <v>96</v>
      </c>
      <c r="C26" s="451"/>
      <c r="D26" s="451"/>
      <c r="E26" s="451"/>
      <c r="F26" s="451"/>
      <c r="G26" s="209">
        <f>(G23-G7)/G7</f>
        <v>0.14000000000000001</v>
      </c>
      <c r="H26" s="178"/>
      <c r="I26" s="7"/>
      <c r="J26" s="7"/>
      <c r="K26" s="7"/>
      <c r="L26" s="7"/>
      <c r="M26" s="7"/>
      <c r="N26" s="7"/>
      <c r="O26" s="7"/>
      <c r="P26" s="7"/>
      <c r="Q26" s="7"/>
      <c r="R26" s="7"/>
      <c r="S26" s="7"/>
    </row>
    <row r="27" spans="1:23" ht="49.5" customHeight="1" thickTop="1" x14ac:dyDescent="0.35">
      <c r="A27" s="8"/>
      <c r="C27" s="179"/>
      <c r="D27" s="179"/>
      <c r="E27" s="179"/>
      <c r="F27" s="179"/>
      <c r="G27" s="179"/>
      <c r="H27" s="179"/>
      <c r="I27" s="10"/>
      <c r="J27" s="10"/>
      <c r="K27" s="10"/>
      <c r="L27" s="10"/>
      <c r="M27" s="10"/>
      <c r="N27" s="10"/>
      <c r="O27" s="10"/>
      <c r="P27" s="10"/>
      <c r="Q27" s="10"/>
      <c r="R27" s="10"/>
      <c r="S27" s="7"/>
    </row>
    <row r="28" spans="1:23" x14ac:dyDescent="0.35">
      <c r="A28" s="8"/>
      <c r="C28" s="8"/>
      <c r="D28" s="8"/>
      <c r="E28" s="8"/>
      <c r="F28" s="8"/>
      <c r="G28" s="8"/>
      <c r="H28" s="8"/>
      <c r="I28" s="7"/>
      <c r="J28" s="7"/>
      <c r="K28" s="7"/>
      <c r="L28" s="7"/>
      <c r="M28" s="7"/>
      <c r="N28" s="7"/>
      <c r="O28" s="7"/>
      <c r="P28" s="7"/>
      <c r="Q28" s="7"/>
      <c r="R28" s="7"/>
      <c r="S28" s="7"/>
    </row>
    <row r="29" spans="1:23" x14ac:dyDescent="0.35">
      <c r="A29" s="8"/>
      <c r="C29" s="8"/>
      <c r="D29" s="8"/>
      <c r="E29" s="8"/>
      <c r="F29" s="8"/>
      <c r="G29" s="8"/>
      <c r="H29" s="8"/>
      <c r="I29" s="7"/>
      <c r="J29" s="7"/>
      <c r="K29" s="7"/>
      <c r="L29" s="7"/>
      <c r="M29" s="7"/>
      <c r="N29" s="7"/>
      <c r="O29" s="7"/>
      <c r="P29" s="7"/>
      <c r="Q29" s="7"/>
      <c r="R29" s="7"/>
      <c r="S29" s="7"/>
    </row>
    <row r="30" spans="1:23" x14ac:dyDescent="0.35">
      <c r="A30" s="8"/>
      <c r="C30" s="8"/>
      <c r="D30" s="8"/>
      <c r="E30" s="8"/>
      <c r="F30" s="8"/>
      <c r="G30" s="8"/>
      <c r="H30" s="8"/>
      <c r="I30" s="7"/>
      <c r="J30" s="7"/>
      <c r="K30" s="7"/>
      <c r="L30" s="7"/>
      <c r="M30" s="7"/>
      <c r="N30" s="7"/>
      <c r="O30" s="7"/>
      <c r="P30" s="7"/>
      <c r="Q30" s="7"/>
      <c r="R30" s="7"/>
      <c r="S30" s="7"/>
    </row>
    <row r="31" spans="1:23" x14ac:dyDescent="0.35">
      <c r="A31" s="8"/>
      <c r="C31" s="8"/>
      <c r="D31" s="8"/>
      <c r="E31" s="8"/>
      <c r="F31" s="8"/>
      <c r="G31" s="8"/>
      <c r="H31" s="8"/>
      <c r="I31" s="7"/>
      <c r="J31" s="7"/>
      <c r="K31" s="7"/>
      <c r="L31" s="7"/>
      <c r="M31" s="7"/>
      <c r="N31" s="7"/>
      <c r="O31" s="7"/>
      <c r="P31" s="7"/>
      <c r="Q31" s="7"/>
      <c r="R31" s="7"/>
      <c r="S31" s="7"/>
    </row>
    <row r="32" spans="1:23" x14ac:dyDescent="0.35">
      <c r="A32" s="8"/>
      <c r="C32" s="8"/>
      <c r="D32" s="8"/>
      <c r="E32" s="8"/>
      <c r="F32" s="8"/>
      <c r="G32" s="8"/>
      <c r="H32" s="8"/>
      <c r="I32" s="7"/>
      <c r="J32" s="7"/>
      <c r="K32" s="7"/>
      <c r="L32" s="7"/>
      <c r="M32" s="7"/>
      <c r="N32" s="7"/>
      <c r="O32" s="7"/>
      <c r="P32" s="7"/>
      <c r="Q32" s="7"/>
      <c r="R32" s="7"/>
      <c r="S32" s="7"/>
    </row>
    <row r="33" spans="1:19" x14ac:dyDescent="0.35">
      <c r="A33" s="8"/>
      <c r="C33" s="8"/>
      <c r="D33" s="8"/>
      <c r="E33" s="8"/>
      <c r="F33" s="8"/>
      <c r="G33" s="8"/>
      <c r="H33" s="8"/>
      <c r="I33" s="7"/>
      <c r="J33" s="7"/>
      <c r="K33" s="7"/>
      <c r="L33" s="7"/>
      <c r="M33" s="7"/>
      <c r="N33" s="7"/>
      <c r="O33" s="7"/>
      <c r="P33" s="7"/>
      <c r="Q33" s="7"/>
      <c r="R33" s="7"/>
      <c r="S33" s="7"/>
    </row>
    <row r="34" spans="1:19" x14ac:dyDescent="0.35">
      <c r="A34" s="8"/>
      <c r="C34" s="8"/>
      <c r="D34" s="8"/>
      <c r="E34" s="8"/>
      <c r="F34" s="8"/>
      <c r="G34" s="8"/>
      <c r="H34" s="8"/>
      <c r="I34" s="7"/>
      <c r="J34" s="7"/>
      <c r="K34" s="7"/>
      <c r="L34" s="7"/>
      <c r="M34" s="7"/>
      <c r="N34" s="7"/>
      <c r="O34" s="7"/>
      <c r="P34" s="7"/>
      <c r="Q34" s="7"/>
      <c r="R34" s="7"/>
      <c r="S34" s="7"/>
    </row>
    <row r="35" spans="1:19" x14ac:dyDescent="0.35">
      <c r="A35" s="8"/>
      <c r="C35" s="8"/>
      <c r="D35" s="8"/>
      <c r="E35" s="8"/>
      <c r="F35" s="8"/>
      <c r="G35" s="8"/>
      <c r="H35" s="8"/>
      <c r="I35" s="7"/>
      <c r="J35" s="7"/>
      <c r="K35" s="7"/>
      <c r="L35" s="7"/>
      <c r="M35" s="7"/>
      <c r="N35" s="7"/>
      <c r="O35" s="7"/>
      <c r="P35" s="7"/>
      <c r="Q35" s="7"/>
      <c r="R35" s="7"/>
      <c r="S35" s="7"/>
    </row>
    <row r="36" spans="1:19" x14ac:dyDescent="0.35">
      <c r="A36" s="8"/>
      <c r="C36" s="8"/>
      <c r="D36" s="8"/>
      <c r="E36" s="8"/>
      <c r="F36" s="8"/>
      <c r="G36" s="8"/>
      <c r="H36" s="8"/>
      <c r="I36" s="7"/>
      <c r="J36" s="7"/>
      <c r="K36" s="7"/>
      <c r="L36" s="7"/>
      <c r="M36" s="7"/>
      <c r="N36" s="7"/>
      <c r="O36" s="7"/>
      <c r="P36" s="7"/>
      <c r="Q36" s="7"/>
      <c r="R36" s="7"/>
      <c r="S36" s="7"/>
    </row>
    <row r="37" spans="1:19" x14ac:dyDescent="0.35">
      <c r="A37" s="8"/>
      <c r="C37" s="8"/>
      <c r="D37" s="8"/>
      <c r="E37" s="8"/>
      <c r="F37" s="8"/>
      <c r="G37" s="8"/>
      <c r="H37" s="8"/>
      <c r="I37" s="7"/>
      <c r="J37" s="7"/>
      <c r="K37" s="7"/>
      <c r="L37" s="7"/>
      <c r="M37" s="7"/>
      <c r="N37" s="7"/>
      <c r="O37" s="7"/>
      <c r="P37" s="7"/>
      <c r="Q37" s="7"/>
      <c r="R37" s="7"/>
      <c r="S37" s="7"/>
    </row>
    <row r="38" spans="1:19" x14ac:dyDescent="0.35">
      <c r="A38" s="8"/>
      <c r="C38" s="8"/>
      <c r="D38" s="8"/>
      <c r="E38" s="8"/>
      <c r="F38" s="8"/>
      <c r="G38" s="8"/>
      <c r="H38" s="8"/>
      <c r="I38" s="7"/>
      <c r="J38" s="7"/>
      <c r="K38" s="7"/>
      <c r="L38" s="7"/>
      <c r="M38" s="7"/>
      <c r="N38" s="7"/>
      <c r="O38" s="7"/>
      <c r="P38" s="7"/>
      <c r="Q38" s="7"/>
      <c r="R38" s="7"/>
      <c r="S38" s="7"/>
    </row>
    <row r="39" spans="1:19" x14ac:dyDescent="0.35">
      <c r="A39" s="8"/>
      <c r="C39" s="8"/>
      <c r="D39" s="8"/>
      <c r="E39" s="8"/>
      <c r="F39" s="8"/>
      <c r="G39" s="8"/>
      <c r="H39" s="8"/>
      <c r="I39" s="7"/>
      <c r="J39" s="7"/>
      <c r="K39" s="7"/>
      <c r="L39" s="7"/>
      <c r="M39" s="7"/>
      <c r="N39" s="7"/>
      <c r="O39" s="7"/>
      <c r="P39" s="7"/>
      <c r="Q39" s="7"/>
      <c r="R39" s="7"/>
      <c r="S39" s="7"/>
    </row>
    <row r="40" spans="1:19" x14ac:dyDescent="0.35">
      <c r="A40" s="8"/>
      <c r="C40" s="8"/>
      <c r="D40" s="8"/>
      <c r="E40" s="8"/>
      <c r="F40" s="8"/>
      <c r="G40" s="8"/>
      <c r="H40" s="8"/>
      <c r="I40" s="7"/>
      <c r="J40" s="7"/>
      <c r="K40" s="7"/>
      <c r="L40" s="7"/>
      <c r="M40" s="7"/>
      <c r="N40" s="7"/>
      <c r="O40" s="7"/>
      <c r="P40" s="7"/>
      <c r="Q40" s="7"/>
      <c r="R40" s="7"/>
      <c r="S40" s="7"/>
    </row>
    <row r="41" spans="1:19" x14ac:dyDescent="0.35">
      <c r="A41" s="8"/>
      <c r="C41" s="8"/>
      <c r="D41" s="8"/>
      <c r="E41" s="8"/>
      <c r="F41" s="8"/>
      <c r="G41" s="8"/>
      <c r="H41" s="8"/>
      <c r="I41" s="7"/>
      <c r="J41" s="7"/>
      <c r="K41" s="7"/>
      <c r="L41" s="7"/>
      <c r="M41" s="7"/>
      <c r="N41" s="7"/>
      <c r="O41" s="7"/>
      <c r="P41" s="7"/>
      <c r="Q41" s="7"/>
      <c r="R41" s="7"/>
      <c r="S41" s="7"/>
    </row>
    <row r="42" spans="1:19" x14ac:dyDescent="0.35">
      <c r="A42" s="8"/>
      <c r="C42" s="8"/>
      <c r="D42" s="8"/>
      <c r="E42" s="8"/>
      <c r="F42" s="8"/>
      <c r="G42" s="8"/>
      <c r="H42" s="8"/>
      <c r="I42" s="7"/>
      <c r="J42" s="7"/>
      <c r="K42" s="7"/>
      <c r="L42" s="7"/>
      <c r="M42" s="7"/>
      <c r="N42" s="7"/>
      <c r="O42" s="7"/>
      <c r="P42" s="7"/>
      <c r="Q42" s="7"/>
      <c r="R42" s="7"/>
      <c r="S42" s="7"/>
    </row>
    <row r="43" spans="1:19" x14ac:dyDescent="0.35">
      <c r="A43" s="8"/>
      <c r="C43" s="8"/>
      <c r="D43" s="8"/>
      <c r="E43" s="8"/>
      <c r="F43" s="8"/>
      <c r="G43" s="8"/>
      <c r="H43" s="8"/>
      <c r="I43" s="7"/>
      <c r="J43" s="7"/>
      <c r="K43" s="7"/>
      <c r="L43" s="7"/>
      <c r="M43" s="7"/>
      <c r="N43" s="7"/>
      <c r="O43" s="7"/>
      <c r="P43" s="7"/>
      <c r="Q43" s="7"/>
      <c r="R43" s="7"/>
      <c r="S43" s="7"/>
    </row>
    <row r="44" spans="1:19" x14ac:dyDescent="0.35">
      <c r="A44" s="8"/>
      <c r="C44" s="8"/>
      <c r="D44" s="8"/>
      <c r="E44" s="8"/>
      <c r="F44" s="8"/>
      <c r="G44" s="8"/>
      <c r="H44" s="8"/>
      <c r="I44" s="7"/>
      <c r="J44" s="7"/>
      <c r="K44" s="7"/>
      <c r="L44" s="7"/>
      <c r="M44" s="7"/>
      <c r="N44" s="7"/>
      <c r="O44" s="7"/>
      <c r="P44" s="7"/>
      <c r="Q44" s="7"/>
      <c r="R44" s="7"/>
      <c r="S44" s="7"/>
    </row>
    <row r="45" spans="1:19" x14ac:dyDescent="0.35">
      <c r="A45" s="8"/>
      <c r="C45" s="8"/>
      <c r="D45" s="8"/>
      <c r="E45" s="8"/>
      <c r="F45" s="8"/>
      <c r="G45" s="8"/>
      <c r="H45" s="8"/>
      <c r="I45" s="7"/>
      <c r="J45" s="7"/>
      <c r="K45" s="7"/>
      <c r="L45" s="7"/>
      <c r="M45" s="7"/>
      <c r="N45" s="7"/>
      <c r="O45" s="7"/>
      <c r="P45" s="7"/>
      <c r="Q45" s="7"/>
      <c r="R45" s="7"/>
      <c r="S45" s="7"/>
    </row>
    <row r="46" spans="1:19" x14ac:dyDescent="0.35">
      <c r="A46" s="8"/>
      <c r="C46" s="8"/>
      <c r="D46" s="8"/>
      <c r="E46" s="8"/>
      <c r="F46" s="8"/>
      <c r="G46" s="8"/>
      <c r="H46" s="8"/>
      <c r="I46" s="7"/>
      <c r="J46" s="7"/>
      <c r="K46" s="7"/>
      <c r="L46" s="7"/>
      <c r="M46" s="7"/>
      <c r="N46" s="7"/>
      <c r="O46" s="7"/>
      <c r="P46" s="7"/>
      <c r="Q46" s="7"/>
      <c r="R46" s="7"/>
      <c r="S46" s="7"/>
    </row>
    <row r="47" spans="1:19" x14ac:dyDescent="0.35">
      <c r="A47" s="8"/>
      <c r="C47" s="8"/>
      <c r="D47" s="8"/>
      <c r="E47" s="8"/>
      <c r="F47" s="8"/>
      <c r="G47" s="8"/>
      <c r="H47" s="8"/>
      <c r="I47" s="7"/>
      <c r="J47" s="7"/>
      <c r="K47" s="7"/>
      <c r="L47" s="7"/>
      <c r="M47" s="7"/>
      <c r="N47" s="7"/>
      <c r="O47" s="7"/>
      <c r="P47" s="7"/>
      <c r="Q47" s="7"/>
      <c r="R47" s="7"/>
      <c r="S47" s="7"/>
    </row>
    <row r="48" spans="1:19" x14ac:dyDescent="0.35">
      <c r="A48" s="8"/>
      <c r="C48" s="8"/>
      <c r="D48" s="8"/>
      <c r="E48" s="8"/>
      <c r="F48" s="8"/>
      <c r="G48" s="8"/>
      <c r="H48" s="8"/>
      <c r="I48" s="7"/>
      <c r="J48" s="7"/>
      <c r="K48" s="7"/>
      <c r="L48" s="7"/>
      <c r="M48" s="7"/>
      <c r="N48" s="7"/>
      <c r="O48" s="7"/>
      <c r="P48" s="7"/>
      <c r="Q48" s="7"/>
      <c r="R48" s="7"/>
      <c r="S48" s="7"/>
    </row>
    <row r="49" spans="1:19" x14ac:dyDescent="0.35">
      <c r="A49" s="8"/>
      <c r="C49" s="8"/>
      <c r="D49" s="8"/>
      <c r="E49" s="8"/>
      <c r="F49" s="8"/>
      <c r="G49" s="8"/>
      <c r="H49" s="8"/>
      <c r="I49" s="7"/>
      <c r="J49" s="7"/>
      <c r="K49" s="7"/>
      <c r="L49" s="7"/>
      <c r="M49" s="7"/>
      <c r="N49" s="7"/>
      <c r="O49" s="7"/>
      <c r="P49" s="7"/>
      <c r="Q49" s="7"/>
      <c r="R49" s="7"/>
      <c r="S49" s="7"/>
    </row>
    <row r="50" spans="1:19" x14ac:dyDescent="0.35">
      <c r="A50" s="8"/>
      <c r="C50" s="8"/>
      <c r="D50" s="8"/>
      <c r="E50" s="8"/>
      <c r="F50" s="8"/>
      <c r="G50" s="8"/>
      <c r="H50" s="8"/>
      <c r="I50" s="7"/>
      <c r="J50" s="7"/>
      <c r="K50" s="7"/>
      <c r="L50" s="7"/>
      <c r="M50" s="7"/>
      <c r="N50" s="7"/>
      <c r="O50" s="7"/>
      <c r="P50" s="7"/>
      <c r="Q50" s="7"/>
      <c r="R50" s="7"/>
      <c r="S50" s="7"/>
    </row>
    <row r="51" spans="1:19" x14ac:dyDescent="0.35">
      <c r="A51" s="8"/>
      <c r="C51" s="8"/>
      <c r="D51" s="8"/>
      <c r="E51" s="8"/>
      <c r="F51" s="8"/>
      <c r="G51" s="8"/>
      <c r="H51" s="8"/>
      <c r="I51" s="7"/>
      <c r="J51" s="7"/>
      <c r="K51" s="7"/>
      <c r="L51" s="7"/>
      <c r="M51" s="7"/>
      <c r="N51" s="7"/>
      <c r="O51" s="7"/>
      <c r="P51" s="7"/>
      <c r="Q51" s="7"/>
      <c r="R51" s="7"/>
      <c r="S51" s="7"/>
    </row>
    <row r="52" spans="1:19" x14ac:dyDescent="0.35">
      <c r="A52" s="8"/>
      <c r="C52" s="8"/>
      <c r="D52" s="8"/>
      <c r="E52" s="8"/>
      <c r="F52" s="8"/>
      <c r="G52" s="8"/>
      <c r="H52" s="8"/>
      <c r="I52" s="7"/>
      <c r="J52" s="7"/>
      <c r="K52" s="7"/>
      <c r="L52" s="7"/>
      <c r="M52" s="7"/>
      <c r="N52" s="7"/>
      <c r="O52" s="7"/>
      <c r="P52" s="7"/>
      <c r="Q52" s="7"/>
      <c r="R52" s="7"/>
      <c r="S52" s="7"/>
    </row>
    <row r="53" spans="1:19" x14ac:dyDescent="0.35">
      <c r="A53" s="8"/>
      <c r="C53" s="8"/>
      <c r="D53" s="8"/>
      <c r="E53" s="8"/>
      <c r="F53" s="8"/>
      <c r="G53" s="8"/>
      <c r="H53" s="8"/>
      <c r="I53" s="7"/>
      <c r="J53" s="7"/>
      <c r="K53" s="7"/>
      <c r="L53" s="7"/>
      <c r="M53" s="7"/>
      <c r="N53" s="7"/>
      <c r="O53" s="7"/>
      <c r="P53" s="7"/>
      <c r="Q53" s="7"/>
      <c r="R53" s="7"/>
      <c r="S53" s="7"/>
    </row>
    <row r="54" spans="1:19" x14ac:dyDescent="0.35">
      <c r="A54" s="8"/>
      <c r="C54" s="8"/>
      <c r="D54" s="8"/>
      <c r="E54" s="8"/>
      <c r="F54" s="8"/>
      <c r="G54" s="8"/>
      <c r="H54" s="8"/>
      <c r="I54" s="7"/>
      <c r="J54" s="7"/>
      <c r="K54" s="7"/>
      <c r="L54" s="7"/>
      <c r="M54" s="7"/>
      <c r="N54" s="7"/>
      <c r="O54" s="7"/>
      <c r="P54" s="7"/>
      <c r="Q54" s="7"/>
      <c r="R54" s="7"/>
      <c r="S54" s="7"/>
    </row>
    <row r="55" spans="1:19" x14ac:dyDescent="0.35">
      <c r="A55" s="8"/>
      <c r="C55" s="8"/>
      <c r="D55" s="8"/>
      <c r="E55" s="8"/>
      <c r="F55" s="8"/>
      <c r="G55" s="8"/>
      <c r="H55" s="8"/>
      <c r="I55" s="7"/>
      <c r="J55" s="7"/>
      <c r="K55" s="7"/>
      <c r="L55" s="7"/>
      <c r="M55" s="7"/>
      <c r="N55" s="7"/>
      <c r="O55" s="7"/>
      <c r="P55" s="7"/>
      <c r="Q55" s="7"/>
      <c r="R55" s="7"/>
      <c r="S55" s="7"/>
    </row>
    <row r="56" spans="1:19" x14ac:dyDescent="0.35">
      <c r="A56" s="8"/>
      <c r="C56" s="8"/>
      <c r="D56" s="8"/>
      <c r="E56" s="8"/>
      <c r="F56" s="8"/>
      <c r="G56" s="8"/>
      <c r="H56" s="8"/>
      <c r="I56" s="7"/>
      <c r="J56" s="7"/>
      <c r="K56" s="7"/>
      <c r="L56" s="7"/>
      <c r="M56" s="7"/>
      <c r="N56" s="7"/>
      <c r="O56" s="7"/>
      <c r="P56" s="7"/>
      <c r="Q56" s="7"/>
      <c r="R56" s="7"/>
      <c r="S56" s="7"/>
    </row>
    <row r="57" spans="1:19" x14ac:dyDescent="0.35">
      <c r="A57" s="8"/>
      <c r="C57" s="8"/>
      <c r="D57" s="8"/>
      <c r="E57" s="8"/>
      <c r="F57" s="8"/>
      <c r="G57" s="8"/>
      <c r="H57" s="8"/>
      <c r="I57" s="7"/>
      <c r="J57" s="7"/>
      <c r="K57" s="7"/>
      <c r="L57" s="7"/>
      <c r="M57" s="7"/>
      <c r="N57" s="7"/>
      <c r="O57" s="7"/>
      <c r="P57" s="7"/>
      <c r="Q57" s="7"/>
      <c r="R57" s="7"/>
      <c r="S57" s="7"/>
    </row>
    <row r="58" spans="1:19" x14ac:dyDescent="0.35">
      <c r="A58" s="8"/>
      <c r="C58" s="8"/>
      <c r="D58" s="8"/>
      <c r="E58" s="8"/>
      <c r="F58" s="8"/>
      <c r="G58" s="8"/>
      <c r="H58" s="8"/>
      <c r="I58" s="7"/>
      <c r="J58" s="7"/>
      <c r="K58" s="7"/>
      <c r="L58" s="7"/>
      <c r="M58" s="7"/>
      <c r="N58" s="7"/>
      <c r="O58" s="7"/>
      <c r="P58" s="7"/>
      <c r="Q58" s="7"/>
      <c r="R58" s="7"/>
      <c r="S58" s="7"/>
    </row>
    <row r="59" spans="1:19" x14ac:dyDescent="0.35">
      <c r="A59" s="8"/>
      <c r="C59" s="8"/>
      <c r="D59" s="8"/>
      <c r="E59" s="8"/>
      <c r="F59" s="8"/>
      <c r="G59" s="8"/>
      <c r="H59" s="8"/>
      <c r="I59" s="7"/>
      <c r="J59" s="7"/>
      <c r="K59" s="7"/>
      <c r="L59" s="7"/>
      <c r="M59" s="7"/>
      <c r="N59" s="7"/>
      <c r="O59" s="7"/>
      <c r="P59" s="7"/>
      <c r="Q59" s="7"/>
      <c r="R59" s="7"/>
      <c r="S59" s="7"/>
    </row>
    <row r="60" spans="1:19" x14ac:dyDescent="0.35">
      <c r="A60" s="8"/>
      <c r="C60" s="8"/>
      <c r="D60" s="8"/>
      <c r="E60" s="8"/>
      <c r="F60" s="8"/>
      <c r="G60" s="8"/>
      <c r="H60" s="8"/>
      <c r="I60" s="7"/>
      <c r="J60" s="7"/>
      <c r="K60" s="7"/>
      <c r="L60" s="7"/>
      <c r="M60" s="7"/>
      <c r="N60" s="7"/>
      <c r="O60" s="7"/>
      <c r="P60" s="7"/>
      <c r="Q60" s="7"/>
      <c r="R60" s="7"/>
      <c r="S60" s="7"/>
    </row>
    <row r="61" spans="1:19" x14ac:dyDescent="0.35">
      <c r="A61" s="8"/>
      <c r="C61" s="8"/>
      <c r="D61" s="8"/>
      <c r="E61" s="8"/>
      <c r="F61" s="8"/>
      <c r="G61" s="8"/>
      <c r="H61" s="8"/>
      <c r="I61" s="7"/>
      <c r="J61" s="7"/>
      <c r="K61" s="7"/>
      <c r="L61" s="7"/>
      <c r="M61" s="7"/>
      <c r="N61" s="7"/>
      <c r="O61" s="7"/>
      <c r="P61" s="7"/>
      <c r="Q61" s="7"/>
      <c r="R61" s="7"/>
      <c r="S61" s="7"/>
    </row>
    <row r="62" spans="1:19" x14ac:dyDescent="0.35">
      <c r="A62" s="8"/>
      <c r="C62" s="8"/>
      <c r="D62" s="8"/>
      <c r="E62" s="8"/>
      <c r="F62" s="8"/>
      <c r="G62" s="8"/>
      <c r="H62" s="8"/>
      <c r="I62" s="7"/>
      <c r="J62" s="7"/>
      <c r="K62" s="7"/>
      <c r="L62" s="7"/>
      <c r="M62" s="7"/>
      <c r="N62" s="7"/>
      <c r="O62" s="7"/>
      <c r="P62" s="7"/>
      <c r="Q62" s="7"/>
      <c r="R62" s="7"/>
      <c r="S62" s="7"/>
    </row>
    <row r="63" spans="1:19" x14ac:dyDescent="0.35">
      <c r="A63" s="8"/>
      <c r="C63" s="8"/>
      <c r="D63" s="8"/>
      <c r="E63" s="8"/>
      <c r="F63" s="8"/>
      <c r="G63" s="8"/>
      <c r="H63" s="8"/>
      <c r="I63" s="7"/>
      <c r="J63" s="7"/>
      <c r="K63" s="7"/>
      <c r="L63" s="7"/>
      <c r="M63" s="7"/>
      <c r="N63" s="7"/>
      <c r="O63" s="7"/>
      <c r="P63" s="7"/>
      <c r="Q63" s="7"/>
      <c r="R63" s="7"/>
      <c r="S63" s="7"/>
    </row>
    <row r="64" spans="1:19" x14ac:dyDescent="0.35">
      <c r="A64" s="8"/>
      <c r="C64" s="8"/>
      <c r="D64" s="8"/>
      <c r="E64" s="8"/>
      <c r="F64" s="8"/>
      <c r="G64" s="8"/>
      <c r="H64" s="8"/>
      <c r="I64" s="7"/>
      <c r="J64" s="7"/>
      <c r="K64" s="7"/>
      <c r="L64" s="7"/>
      <c r="M64" s="7"/>
      <c r="N64" s="7"/>
      <c r="O64" s="7"/>
      <c r="P64" s="7"/>
      <c r="Q64" s="7"/>
      <c r="R64" s="7"/>
      <c r="S64" s="7"/>
    </row>
    <row r="65" spans="1:19" x14ac:dyDescent="0.35">
      <c r="A65" s="8"/>
      <c r="C65" s="8"/>
      <c r="D65" s="8"/>
      <c r="E65" s="8"/>
      <c r="F65" s="8"/>
      <c r="G65" s="8"/>
      <c r="H65" s="8"/>
      <c r="I65" s="7"/>
      <c r="J65" s="7"/>
      <c r="K65" s="7"/>
      <c r="L65" s="7"/>
      <c r="M65" s="7"/>
      <c r="N65" s="7"/>
      <c r="O65" s="7"/>
      <c r="P65" s="7"/>
      <c r="Q65" s="7"/>
      <c r="R65" s="7"/>
      <c r="S65" s="7"/>
    </row>
    <row r="66" spans="1:19" x14ac:dyDescent="0.35">
      <c r="A66" s="8"/>
      <c r="C66" s="8"/>
      <c r="D66" s="8"/>
      <c r="E66" s="8"/>
      <c r="F66" s="8"/>
      <c r="G66" s="8"/>
      <c r="H66" s="8"/>
      <c r="I66" s="7"/>
      <c r="J66" s="7"/>
      <c r="K66" s="7"/>
      <c r="L66" s="7"/>
      <c r="M66" s="7"/>
      <c r="N66" s="7"/>
      <c r="O66" s="7"/>
      <c r="P66" s="7"/>
      <c r="Q66" s="7"/>
      <c r="R66" s="7"/>
      <c r="S66" s="7"/>
    </row>
    <row r="67" spans="1:19" x14ac:dyDescent="0.35">
      <c r="A67" s="8"/>
      <c r="C67" s="8"/>
      <c r="D67" s="8"/>
      <c r="E67" s="8"/>
      <c r="F67" s="8"/>
      <c r="G67" s="8"/>
      <c r="H67" s="8"/>
      <c r="I67" s="7"/>
      <c r="J67" s="7"/>
      <c r="K67" s="7"/>
      <c r="L67" s="7"/>
      <c r="M67" s="7"/>
      <c r="N67" s="7"/>
      <c r="O67" s="7"/>
      <c r="P67" s="7"/>
      <c r="Q67" s="7"/>
      <c r="R67" s="7"/>
      <c r="S67" s="7"/>
    </row>
    <row r="68" spans="1:19" x14ac:dyDescent="0.35">
      <c r="A68" s="8"/>
      <c r="C68" s="8"/>
      <c r="D68" s="8"/>
      <c r="E68" s="8"/>
      <c r="F68" s="8"/>
      <c r="G68" s="8"/>
      <c r="H68" s="8"/>
      <c r="I68" s="7"/>
      <c r="J68" s="7"/>
      <c r="K68" s="7"/>
      <c r="L68" s="7"/>
      <c r="M68" s="7"/>
      <c r="N68" s="7"/>
      <c r="O68" s="7"/>
      <c r="P68" s="7"/>
      <c r="Q68" s="7"/>
      <c r="R68" s="7"/>
      <c r="S68" s="7"/>
    </row>
    <row r="69" spans="1:19" x14ac:dyDescent="0.35">
      <c r="A69" s="8"/>
      <c r="C69" s="8"/>
      <c r="D69" s="8"/>
      <c r="E69" s="8"/>
      <c r="F69" s="8"/>
      <c r="G69" s="8"/>
      <c r="H69" s="8"/>
      <c r="I69" s="7"/>
      <c r="J69" s="7"/>
      <c r="K69" s="7"/>
      <c r="L69" s="7"/>
      <c r="M69" s="7"/>
      <c r="N69" s="7"/>
      <c r="O69" s="7"/>
      <c r="P69" s="7"/>
      <c r="Q69" s="7"/>
      <c r="R69" s="7"/>
      <c r="S69" s="7"/>
    </row>
    <row r="70" spans="1:19" x14ac:dyDescent="0.35">
      <c r="A70" s="8"/>
      <c r="C70" s="8"/>
      <c r="D70" s="8"/>
      <c r="E70" s="8"/>
      <c r="F70" s="8"/>
      <c r="G70" s="8"/>
      <c r="H70" s="8"/>
      <c r="I70" s="7"/>
      <c r="J70" s="7"/>
      <c r="K70" s="7"/>
      <c r="L70" s="7"/>
      <c r="M70" s="7"/>
      <c r="N70" s="7"/>
      <c r="O70" s="7"/>
      <c r="P70" s="7"/>
      <c r="Q70" s="7"/>
      <c r="R70" s="7"/>
      <c r="S70" s="7"/>
    </row>
    <row r="71" spans="1:19" x14ac:dyDescent="0.35">
      <c r="A71" s="8"/>
      <c r="C71" s="8"/>
      <c r="D71" s="8"/>
      <c r="E71" s="8"/>
      <c r="F71" s="8"/>
      <c r="G71" s="8"/>
      <c r="H71" s="8"/>
      <c r="I71" s="7"/>
      <c r="J71" s="7"/>
      <c r="K71" s="7"/>
      <c r="L71" s="7"/>
      <c r="M71" s="7"/>
      <c r="N71" s="7"/>
      <c r="O71" s="7"/>
      <c r="P71" s="7"/>
      <c r="Q71" s="7"/>
      <c r="R71" s="7"/>
      <c r="S71" s="7"/>
    </row>
    <row r="72" spans="1:19" x14ac:dyDescent="0.35">
      <c r="A72" s="8"/>
      <c r="C72" s="8"/>
      <c r="D72" s="8"/>
      <c r="E72" s="8"/>
      <c r="F72" s="8"/>
      <c r="G72" s="8"/>
      <c r="H72" s="8"/>
      <c r="I72" s="7"/>
      <c r="J72" s="7"/>
      <c r="K72" s="7"/>
      <c r="L72" s="7"/>
      <c r="M72" s="7"/>
      <c r="N72" s="7"/>
      <c r="O72" s="7"/>
      <c r="P72" s="7"/>
      <c r="Q72" s="7"/>
      <c r="R72" s="7"/>
      <c r="S72" s="7"/>
    </row>
    <row r="73" spans="1:19" x14ac:dyDescent="0.35">
      <c r="A73" s="8"/>
      <c r="C73" s="8"/>
      <c r="D73" s="8"/>
      <c r="E73" s="8"/>
      <c r="F73" s="8"/>
      <c r="G73" s="8"/>
      <c r="H73" s="8"/>
      <c r="I73" s="7"/>
      <c r="J73" s="7"/>
      <c r="K73" s="7"/>
      <c r="L73" s="7"/>
      <c r="M73" s="7"/>
      <c r="N73" s="7"/>
      <c r="O73" s="7"/>
      <c r="P73" s="7"/>
      <c r="Q73" s="7"/>
      <c r="R73" s="7"/>
      <c r="S73" s="7"/>
    </row>
    <row r="74" spans="1:19" x14ac:dyDescent="0.35">
      <c r="A74" s="8"/>
      <c r="C74" s="8"/>
      <c r="D74" s="8"/>
      <c r="E74" s="8"/>
      <c r="F74" s="8"/>
      <c r="G74" s="8"/>
      <c r="H74" s="8"/>
      <c r="I74" s="7"/>
      <c r="J74" s="7"/>
      <c r="K74" s="7"/>
      <c r="L74" s="7"/>
      <c r="M74" s="7"/>
      <c r="N74" s="7"/>
      <c r="O74" s="7"/>
      <c r="P74" s="7"/>
      <c r="Q74" s="7"/>
      <c r="R74" s="7"/>
      <c r="S74" s="7"/>
    </row>
    <row r="75" spans="1:19" x14ac:dyDescent="0.35">
      <c r="A75" s="8"/>
      <c r="C75" s="8"/>
      <c r="D75" s="8"/>
      <c r="E75" s="8"/>
      <c r="F75" s="8"/>
      <c r="G75" s="8"/>
      <c r="H75" s="8"/>
      <c r="I75" s="7"/>
      <c r="J75" s="7"/>
      <c r="K75" s="7"/>
      <c r="L75" s="7"/>
      <c r="M75" s="7"/>
      <c r="N75" s="7"/>
      <c r="O75" s="7"/>
      <c r="P75" s="7"/>
      <c r="Q75" s="7"/>
      <c r="R75" s="7"/>
      <c r="S75" s="7"/>
    </row>
    <row r="76" spans="1:19" x14ac:dyDescent="0.35">
      <c r="A76" s="8"/>
      <c r="C76" s="8"/>
      <c r="D76" s="8"/>
      <c r="E76" s="8"/>
      <c r="F76" s="8"/>
      <c r="G76" s="8"/>
      <c r="H76" s="8"/>
      <c r="I76" s="7"/>
      <c r="J76" s="7"/>
      <c r="K76" s="7"/>
      <c r="L76" s="7"/>
      <c r="M76" s="7"/>
      <c r="N76" s="7"/>
      <c r="O76" s="7"/>
      <c r="P76" s="7"/>
      <c r="Q76" s="7"/>
      <c r="R76" s="7"/>
      <c r="S76" s="7"/>
    </row>
    <row r="77" spans="1:19" x14ac:dyDescent="0.35">
      <c r="A77" s="8"/>
      <c r="C77" s="8"/>
      <c r="D77" s="8"/>
      <c r="E77" s="8"/>
      <c r="F77" s="8"/>
      <c r="G77" s="8"/>
      <c r="H77" s="8"/>
      <c r="I77" s="7"/>
      <c r="J77" s="7"/>
      <c r="K77" s="7"/>
      <c r="L77" s="7"/>
      <c r="M77" s="7"/>
      <c r="N77" s="7"/>
      <c r="O77" s="7"/>
      <c r="P77" s="7"/>
      <c r="Q77" s="7"/>
      <c r="R77" s="7"/>
      <c r="S77" s="7"/>
    </row>
    <row r="78" spans="1:19" x14ac:dyDescent="0.35">
      <c r="A78" s="8"/>
      <c r="C78" s="8"/>
      <c r="D78" s="8"/>
      <c r="E78" s="8"/>
      <c r="F78" s="8"/>
      <c r="G78" s="8"/>
      <c r="H78" s="8"/>
      <c r="I78" s="7"/>
      <c r="J78" s="7"/>
      <c r="K78" s="7"/>
      <c r="L78" s="7"/>
      <c r="M78" s="7"/>
      <c r="N78" s="7"/>
      <c r="O78" s="7"/>
      <c r="P78" s="7"/>
      <c r="Q78" s="7"/>
      <c r="R78" s="7"/>
      <c r="S78" s="7"/>
    </row>
    <row r="79" spans="1:19" x14ac:dyDescent="0.35">
      <c r="A79" s="8"/>
      <c r="C79" s="8"/>
      <c r="D79" s="8"/>
      <c r="E79" s="8"/>
      <c r="F79" s="8"/>
      <c r="G79" s="8"/>
      <c r="H79" s="8"/>
      <c r="I79" s="7"/>
      <c r="J79" s="7"/>
      <c r="K79" s="7"/>
      <c r="L79" s="7"/>
      <c r="M79" s="7"/>
      <c r="N79" s="7"/>
      <c r="O79" s="7"/>
      <c r="P79" s="7"/>
      <c r="Q79" s="7"/>
      <c r="R79" s="7"/>
      <c r="S79" s="7"/>
    </row>
    <row r="80" spans="1:19" x14ac:dyDescent="0.35">
      <c r="A80" s="8"/>
      <c r="C80" s="8"/>
      <c r="D80" s="8"/>
      <c r="E80" s="8"/>
      <c r="F80" s="8"/>
      <c r="G80" s="8"/>
      <c r="H80" s="8"/>
      <c r="I80" s="7"/>
      <c r="J80" s="7"/>
      <c r="K80" s="7"/>
      <c r="L80" s="7"/>
      <c r="M80" s="7"/>
      <c r="N80" s="7"/>
      <c r="O80" s="7"/>
      <c r="P80" s="7"/>
      <c r="Q80" s="7"/>
      <c r="R80" s="7"/>
      <c r="S80" s="7"/>
    </row>
    <row r="81" spans="1:22" ht="22.5" thickBot="1" x14ac:dyDescent="0.4">
      <c r="A81" s="8"/>
      <c r="C81" s="8"/>
      <c r="D81" s="8"/>
      <c r="E81" s="8"/>
      <c r="F81" s="8"/>
      <c r="G81" s="8"/>
      <c r="H81" s="8"/>
      <c r="I81" s="7"/>
      <c r="J81" s="7"/>
      <c r="K81" s="7"/>
      <c r="L81" s="7"/>
      <c r="M81" s="7"/>
      <c r="N81" s="7"/>
      <c r="O81" s="7"/>
      <c r="P81" s="7"/>
      <c r="Q81" s="7"/>
      <c r="R81" s="7"/>
      <c r="S81" s="7"/>
    </row>
    <row r="82" spans="1:22" ht="22.9" thickTop="1" x14ac:dyDescent="0.35">
      <c r="A82" s="8"/>
      <c r="B82" s="452" t="s">
        <v>91</v>
      </c>
      <c r="C82" s="453"/>
      <c r="D82" s="453"/>
      <c r="E82" s="453"/>
      <c r="F82" s="454"/>
      <c r="G82" s="24"/>
      <c r="H82" s="25"/>
      <c r="I82" s="7"/>
      <c r="J82" s="8"/>
      <c r="K82" s="8"/>
      <c r="L82" s="8"/>
      <c r="M82" s="8"/>
      <c r="N82" s="8"/>
      <c r="O82" s="7"/>
      <c r="P82" s="7"/>
      <c r="Q82" s="7"/>
      <c r="R82" s="7"/>
      <c r="S82" s="7"/>
    </row>
    <row r="83" spans="1:22" ht="18.75" customHeight="1" thickBot="1" x14ac:dyDescent="0.4">
      <c r="A83" s="8"/>
      <c r="B83" s="190" t="s">
        <v>19</v>
      </c>
      <c r="C83" s="202" t="str">
        <f>E22</f>
        <v>1st Trade</v>
      </c>
      <c r="D83" s="202" t="str">
        <f>D22</f>
        <v>Initial Offer</v>
      </c>
      <c r="E83" s="196" t="str">
        <f>G22</f>
        <v>Final Offer</v>
      </c>
      <c r="F83" s="195" t="str">
        <f>F22</f>
        <v>2nd Trade</v>
      </c>
      <c r="G83" s="26"/>
      <c r="H83" s="27"/>
      <c r="I83" s="28"/>
      <c r="J83" s="8"/>
      <c r="K83" s="8"/>
      <c r="L83" s="8"/>
      <c r="M83" s="8"/>
      <c r="N83" s="8"/>
      <c r="O83" s="8"/>
      <c r="P83" s="8"/>
      <c r="Q83" s="8"/>
      <c r="R83" s="8"/>
      <c r="S83" s="8"/>
      <c r="T83" s="7"/>
      <c r="U83" s="7"/>
      <c r="V83" s="7"/>
    </row>
    <row r="84" spans="1:22" ht="60.75" customHeight="1" x14ac:dyDescent="0.35">
      <c r="A84" s="8"/>
      <c r="B84" s="191" t="s">
        <v>124</v>
      </c>
      <c r="C84" s="197">
        <f>E23</f>
        <v>61000</v>
      </c>
      <c r="D84" s="197">
        <f>D23</f>
        <v>70000</v>
      </c>
      <c r="E84" s="197">
        <f>G23</f>
        <v>57000</v>
      </c>
      <c r="F84" s="200">
        <f>F23</f>
        <v>58000</v>
      </c>
      <c r="G84" s="8"/>
      <c r="H84" s="8"/>
      <c r="I84" s="28"/>
      <c r="J84" s="8"/>
      <c r="K84" s="8"/>
      <c r="L84" s="8"/>
      <c r="M84" s="8"/>
      <c r="N84" s="8"/>
      <c r="O84" s="8"/>
      <c r="P84" s="8"/>
      <c r="Q84" s="8"/>
      <c r="R84" s="8"/>
      <c r="S84" s="8"/>
      <c r="U84" s="189"/>
      <c r="V84" s="189"/>
    </row>
    <row r="85" spans="1:22" ht="67.5" customHeight="1" x14ac:dyDescent="0.35">
      <c r="A85" s="8"/>
      <c r="B85" s="191" t="s">
        <v>9</v>
      </c>
      <c r="C85" s="197">
        <f>D92</f>
        <v>57000</v>
      </c>
      <c r="D85" s="197">
        <f>C92</f>
        <v>57000</v>
      </c>
      <c r="E85" s="197">
        <f>F92</f>
        <v>63000.000000000007</v>
      </c>
      <c r="F85" s="200">
        <f>E92</f>
        <v>63000.000000000007</v>
      </c>
      <c r="G85" s="8"/>
      <c r="H85" s="8"/>
      <c r="I85" s="28"/>
      <c r="J85" s="8"/>
      <c r="K85" s="8"/>
      <c r="L85" s="8"/>
      <c r="M85" s="8"/>
      <c r="N85" s="8"/>
      <c r="O85" s="8"/>
      <c r="P85" s="8"/>
      <c r="Q85" s="8"/>
      <c r="R85" s="8"/>
      <c r="S85" s="8"/>
      <c r="U85" s="189"/>
      <c r="V85" s="189"/>
    </row>
    <row r="86" spans="1:22" ht="51.75" customHeight="1" x14ac:dyDescent="0.35">
      <c r="A86" s="8"/>
      <c r="B86" s="191" t="s">
        <v>10</v>
      </c>
      <c r="C86" s="197">
        <f>E24</f>
        <v>59000.000000000007</v>
      </c>
      <c r="D86" s="197">
        <f>G9</f>
        <v>55000.000000000007</v>
      </c>
      <c r="E86" s="197">
        <f>G24</f>
        <v>63000.000000000007</v>
      </c>
      <c r="F86" s="200">
        <f>F24</f>
        <v>62000.000000000007</v>
      </c>
      <c r="G86" s="8"/>
      <c r="H86" s="8"/>
      <c r="I86" s="28"/>
      <c r="J86" s="8"/>
      <c r="K86" s="8"/>
      <c r="L86" s="8"/>
      <c r="M86" s="8"/>
      <c r="N86" s="8"/>
      <c r="O86" s="8"/>
      <c r="P86" s="8"/>
      <c r="Q86" s="8"/>
      <c r="R86" s="8"/>
      <c r="S86" s="8"/>
      <c r="U86" s="189"/>
      <c r="V86" s="189"/>
    </row>
    <row r="87" spans="1:22" ht="59.25" customHeight="1" x14ac:dyDescent="0.35">
      <c r="A87" s="8"/>
      <c r="B87" s="191" t="s">
        <v>11</v>
      </c>
      <c r="C87" s="197">
        <f>G7+'2. Pricing Sensitivity'!D37</f>
        <v>75000</v>
      </c>
      <c r="D87" s="197">
        <f t="shared" ref="D87:E91" si="0">C87</f>
        <v>75000</v>
      </c>
      <c r="E87" s="197">
        <f t="shared" si="0"/>
        <v>75000</v>
      </c>
      <c r="F87" s="200">
        <f>G7</f>
        <v>50000</v>
      </c>
      <c r="G87" s="8"/>
      <c r="H87" s="8"/>
      <c r="I87" s="28"/>
      <c r="J87" s="8"/>
      <c r="K87" s="8"/>
      <c r="L87" s="8"/>
      <c r="M87" s="8"/>
      <c r="N87" s="8"/>
      <c r="O87" s="8"/>
      <c r="P87" s="8"/>
      <c r="Q87" s="8"/>
      <c r="R87" s="8"/>
      <c r="S87" s="8"/>
      <c r="U87" s="189"/>
      <c r="V87" s="189"/>
    </row>
    <row r="88" spans="1:22" ht="59.25" customHeight="1" x14ac:dyDescent="0.35">
      <c r="A88" s="8"/>
      <c r="B88" s="191" t="s">
        <v>119</v>
      </c>
      <c r="C88" s="197">
        <f>C10</f>
        <v>85000</v>
      </c>
      <c r="D88" s="197">
        <f t="shared" si="0"/>
        <v>85000</v>
      </c>
      <c r="E88" s="197">
        <f t="shared" si="0"/>
        <v>85000</v>
      </c>
      <c r="F88" s="200">
        <f>E88</f>
        <v>85000</v>
      </c>
      <c r="G88" s="8"/>
      <c r="H88" s="8"/>
      <c r="I88" s="28"/>
      <c r="J88" s="8"/>
      <c r="K88" s="8"/>
      <c r="L88" s="8"/>
      <c r="M88" s="8"/>
      <c r="N88" s="8"/>
      <c r="O88" s="8"/>
      <c r="P88" s="8"/>
      <c r="Q88" s="8"/>
      <c r="R88" s="8"/>
      <c r="S88" s="8"/>
      <c r="U88" s="189"/>
      <c r="V88" s="189"/>
    </row>
    <row r="89" spans="1:22" ht="54.75" customHeight="1" x14ac:dyDescent="0.35">
      <c r="A89" s="8"/>
      <c r="B89" s="191" t="s">
        <v>125</v>
      </c>
      <c r="C89" s="197">
        <f>C8</f>
        <v>70000</v>
      </c>
      <c r="D89" s="197">
        <f t="shared" si="0"/>
        <v>70000</v>
      </c>
      <c r="E89" s="197">
        <f t="shared" si="0"/>
        <v>70000</v>
      </c>
      <c r="F89" s="200">
        <f>E89</f>
        <v>70000</v>
      </c>
      <c r="G89" s="8"/>
      <c r="H89" s="8"/>
      <c r="I89" s="8"/>
      <c r="J89" s="8"/>
      <c r="K89" s="8"/>
      <c r="L89" s="8"/>
      <c r="M89" s="8"/>
      <c r="N89" s="8"/>
      <c r="O89" s="8"/>
      <c r="P89" s="8"/>
      <c r="Q89" s="8"/>
      <c r="R89" s="8"/>
      <c r="S89" s="8"/>
      <c r="U89" s="189"/>
      <c r="V89" s="189"/>
    </row>
    <row r="90" spans="1:22" ht="54.75" customHeight="1" x14ac:dyDescent="0.35">
      <c r="A90" s="8"/>
      <c r="B90" s="191" t="s">
        <v>15</v>
      </c>
      <c r="C90" s="197">
        <f>C7</f>
        <v>30000</v>
      </c>
      <c r="D90" s="197">
        <f t="shared" si="0"/>
        <v>30000</v>
      </c>
      <c r="E90" s="197">
        <f t="shared" si="0"/>
        <v>30000</v>
      </c>
      <c r="F90" s="200">
        <f>E90</f>
        <v>30000</v>
      </c>
      <c r="G90" s="8"/>
      <c r="H90" s="8"/>
      <c r="I90" s="8"/>
      <c r="J90" s="8"/>
      <c r="K90" s="8"/>
      <c r="L90" s="8"/>
      <c r="M90" s="8"/>
      <c r="N90" s="8"/>
      <c r="O90" s="8"/>
      <c r="P90" s="8"/>
      <c r="Q90" s="8"/>
      <c r="R90" s="8"/>
      <c r="S90" s="8"/>
      <c r="U90" s="189"/>
      <c r="V90" s="189"/>
    </row>
    <row r="91" spans="1:22" ht="57.75" customHeight="1" thickBot="1" x14ac:dyDescent="0.4">
      <c r="A91" s="8"/>
      <c r="B91" s="192" t="s">
        <v>89</v>
      </c>
      <c r="C91" s="198">
        <f>C9</f>
        <v>30000</v>
      </c>
      <c r="D91" s="198">
        <f>C9</f>
        <v>30000</v>
      </c>
      <c r="E91" s="198">
        <f t="shared" si="0"/>
        <v>30000</v>
      </c>
      <c r="F91" s="201">
        <f>C9</f>
        <v>30000</v>
      </c>
      <c r="G91" s="8"/>
      <c r="H91" s="8"/>
      <c r="I91" s="8"/>
      <c r="J91" s="8"/>
      <c r="K91" s="8"/>
      <c r="L91" s="8"/>
      <c r="M91" s="8"/>
      <c r="N91" s="8"/>
      <c r="O91" s="8"/>
      <c r="P91" s="8"/>
      <c r="Q91" s="8"/>
      <c r="R91" s="8"/>
      <c r="S91" s="8"/>
      <c r="U91" s="189"/>
      <c r="V91" s="189"/>
    </row>
    <row r="92" spans="1:22" ht="22.5" thickTop="1" x14ac:dyDescent="0.35">
      <c r="A92" s="8"/>
      <c r="B92" s="28" t="s">
        <v>9</v>
      </c>
      <c r="C92" s="203">
        <f>D92</f>
        <v>57000</v>
      </c>
      <c r="D92" s="203">
        <f>G23</f>
        <v>57000</v>
      </c>
      <c r="E92" s="203">
        <f>G24</f>
        <v>63000.000000000007</v>
      </c>
      <c r="F92" s="204">
        <f>E92</f>
        <v>63000.000000000007</v>
      </c>
      <c r="G92" s="8"/>
      <c r="H92" s="8"/>
      <c r="I92" s="8"/>
      <c r="J92" s="8"/>
      <c r="K92" s="8"/>
      <c r="L92" s="8"/>
      <c r="M92" s="8"/>
      <c r="N92" s="8"/>
      <c r="O92" s="8"/>
      <c r="P92" s="8"/>
      <c r="Q92" s="8"/>
      <c r="R92" s="8"/>
      <c r="S92" s="8"/>
      <c r="U92" s="189"/>
      <c r="V92" s="189"/>
    </row>
    <row r="93" spans="1:22" ht="22.5" x14ac:dyDescent="0.35">
      <c r="A93" s="8"/>
      <c r="B93" s="193" t="s">
        <v>90</v>
      </c>
      <c r="C93" s="194"/>
      <c r="D93" s="194"/>
      <c r="E93" s="199"/>
      <c r="F93" s="194"/>
      <c r="G93" s="8"/>
      <c r="H93" s="8"/>
      <c r="I93" s="8"/>
      <c r="J93" s="8"/>
      <c r="K93" s="8"/>
      <c r="L93" s="8"/>
      <c r="M93" s="8"/>
      <c r="N93" s="8"/>
      <c r="O93" s="8"/>
      <c r="P93" s="8"/>
      <c r="Q93" s="8"/>
      <c r="R93" s="8"/>
      <c r="S93" s="8"/>
      <c r="U93" s="189"/>
      <c r="V93" s="189"/>
    </row>
    <row r="94" spans="1:22" x14ac:dyDescent="0.35">
      <c r="A94" s="8"/>
      <c r="C94" s="8"/>
      <c r="D94" s="8"/>
      <c r="E94" s="8"/>
      <c r="F94" s="8"/>
      <c r="G94" s="8"/>
      <c r="H94" s="8"/>
      <c r="I94" s="8"/>
      <c r="J94" s="8"/>
      <c r="K94" s="8"/>
      <c r="L94" s="8"/>
      <c r="M94" s="8"/>
      <c r="N94" s="8"/>
      <c r="O94" s="8"/>
      <c r="P94" s="8"/>
      <c r="Q94" s="8"/>
      <c r="R94" s="8"/>
      <c r="S94" s="8"/>
      <c r="U94" s="188"/>
      <c r="V94" s="189"/>
    </row>
    <row r="95" spans="1:22" x14ac:dyDescent="0.35">
      <c r="A95" s="8"/>
      <c r="C95" s="8"/>
      <c r="D95" s="8"/>
      <c r="E95" s="8"/>
      <c r="F95" s="8"/>
      <c r="G95" s="8"/>
      <c r="H95" s="8"/>
      <c r="I95" s="8"/>
      <c r="J95" s="8"/>
      <c r="K95" s="8"/>
      <c r="L95" s="8"/>
      <c r="M95" s="8"/>
      <c r="N95" s="8"/>
      <c r="O95" s="8"/>
      <c r="P95" s="8"/>
      <c r="Q95" s="8"/>
      <c r="R95" s="8"/>
      <c r="S95" s="8"/>
      <c r="U95" s="189"/>
      <c r="V95" s="189"/>
    </row>
    <row r="96" spans="1:22" x14ac:dyDescent="0.35">
      <c r="A96" s="8"/>
      <c r="C96" s="8"/>
      <c r="D96" s="8"/>
      <c r="E96" s="8"/>
      <c r="F96" s="8"/>
      <c r="G96" s="8"/>
      <c r="H96" s="8"/>
      <c r="I96" s="8"/>
      <c r="J96" s="8"/>
      <c r="K96" s="8"/>
      <c r="L96" s="8"/>
      <c r="M96" s="8"/>
      <c r="N96" s="8"/>
      <c r="O96" s="8"/>
      <c r="P96" s="188"/>
      <c r="Q96" s="188"/>
      <c r="R96" s="188"/>
      <c r="S96" s="188"/>
      <c r="T96" s="188"/>
      <c r="U96" s="188"/>
      <c r="V96" s="188"/>
    </row>
    <row r="97" spans="1:19" x14ac:dyDescent="0.35">
      <c r="A97" s="8"/>
      <c r="C97" s="8"/>
      <c r="D97" s="8"/>
      <c r="E97" s="8"/>
      <c r="F97" s="8"/>
      <c r="G97" s="8"/>
      <c r="H97" s="8"/>
      <c r="I97" s="8"/>
      <c r="J97" s="8"/>
      <c r="K97" s="8"/>
      <c r="L97" s="8"/>
      <c r="M97" s="8"/>
      <c r="N97" s="8"/>
      <c r="O97" s="8"/>
      <c r="P97" s="8"/>
      <c r="Q97" s="8"/>
      <c r="R97" s="8"/>
      <c r="S97" s="8"/>
    </row>
    <row r="98" spans="1:19" x14ac:dyDescent="0.35">
      <c r="A98" s="8"/>
      <c r="C98" s="8"/>
      <c r="D98" s="8"/>
      <c r="E98" s="8"/>
      <c r="F98" s="8"/>
      <c r="G98" s="8"/>
      <c r="H98" s="8"/>
      <c r="I98" s="8"/>
      <c r="J98" s="8"/>
      <c r="K98" s="8"/>
      <c r="L98" s="8"/>
      <c r="M98" s="8"/>
      <c r="N98" s="8"/>
      <c r="O98" s="8"/>
      <c r="P98" s="8"/>
      <c r="Q98" s="8"/>
      <c r="R98" s="8"/>
      <c r="S98" s="8"/>
    </row>
    <row r="99" spans="1:19" x14ac:dyDescent="0.35">
      <c r="A99" s="8"/>
      <c r="C99" s="8"/>
      <c r="D99" s="8"/>
      <c r="E99" s="8"/>
      <c r="F99" s="8"/>
      <c r="G99" s="8"/>
      <c r="H99" s="8"/>
      <c r="I99" s="8"/>
      <c r="J99" s="8"/>
      <c r="K99" s="8"/>
      <c r="L99" s="8"/>
      <c r="M99" s="8"/>
      <c r="N99" s="8"/>
      <c r="O99" s="8"/>
      <c r="P99" s="8"/>
      <c r="Q99" s="8"/>
      <c r="R99" s="8"/>
      <c r="S99" s="8"/>
    </row>
    <row r="100" spans="1:19" x14ac:dyDescent="0.35">
      <c r="A100" s="8"/>
      <c r="C100" s="8"/>
      <c r="D100" s="8"/>
      <c r="E100" s="8"/>
      <c r="F100" s="8"/>
      <c r="G100" s="8"/>
      <c r="H100" s="8"/>
      <c r="I100" s="8"/>
      <c r="J100" s="8"/>
      <c r="K100" s="8"/>
      <c r="L100" s="8"/>
      <c r="M100" s="8"/>
      <c r="N100" s="8"/>
      <c r="O100" s="8"/>
      <c r="P100" s="8"/>
      <c r="Q100" s="8"/>
      <c r="R100" s="8"/>
      <c r="S100" s="8"/>
    </row>
    <row r="101" spans="1:19" x14ac:dyDescent="0.35">
      <c r="A101" s="8"/>
      <c r="C101" s="8"/>
      <c r="D101" s="8"/>
      <c r="E101" s="8"/>
      <c r="F101" s="8"/>
      <c r="G101" s="8"/>
      <c r="H101" s="8"/>
      <c r="I101" s="8"/>
      <c r="J101" s="8"/>
      <c r="K101" s="8"/>
      <c r="L101" s="8"/>
      <c r="M101" s="8"/>
      <c r="N101" s="8"/>
      <c r="O101" s="8"/>
      <c r="P101" s="8"/>
      <c r="Q101" s="8"/>
      <c r="R101" s="8"/>
      <c r="S101" s="8"/>
    </row>
    <row r="102" spans="1:19" x14ac:dyDescent="0.35">
      <c r="A102" s="8"/>
      <c r="C102" s="8"/>
      <c r="D102" s="8"/>
      <c r="E102" s="8"/>
      <c r="F102" s="8"/>
      <c r="G102" s="8"/>
      <c r="H102" s="8"/>
      <c r="I102" s="8"/>
      <c r="J102" s="8"/>
      <c r="K102" s="8"/>
      <c r="L102" s="8"/>
      <c r="M102" s="8"/>
      <c r="N102" s="8"/>
      <c r="O102" s="8"/>
      <c r="P102" s="8"/>
      <c r="Q102" s="8"/>
      <c r="R102" s="8"/>
      <c r="S102" s="8"/>
    </row>
    <row r="103" spans="1:19" x14ac:dyDescent="0.35">
      <c r="A103" s="8"/>
      <c r="C103" s="8"/>
      <c r="D103" s="8"/>
      <c r="E103" s="8"/>
      <c r="F103" s="8"/>
      <c r="G103" s="8"/>
      <c r="H103" s="8"/>
      <c r="I103" s="8"/>
      <c r="J103" s="8"/>
      <c r="K103" s="8"/>
      <c r="L103" s="8"/>
      <c r="M103" s="8"/>
      <c r="N103" s="8"/>
      <c r="O103" s="8"/>
      <c r="P103" s="8"/>
      <c r="Q103" s="8"/>
      <c r="R103" s="8"/>
      <c r="S103" s="8"/>
    </row>
    <row r="104" spans="1:19" x14ac:dyDescent="0.35">
      <c r="A104" s="8"/>
      <c r="C104" s="8"/>
      <c r="D104" s="8"/>
      <c r="E104" s="8"/>
      <c r="F104" s="8"/>
      <c r="G104" s="8"/>
      <c r="H104" s="8"/>
      <c r="I104" s="8"/>
      <c r="J104" s="8"/>
      <c r="K104" s="8"/>
      <c r="L104" s="8"/>
      <c r="M104" s="8"/>
      <c r="N104" s="8"/>
      <c r="O104" s="8"/>
      <c r="P104" s="8"/>
      <c r="Q104" s="8"/>
      <c r="R104" s="8"/>
      <c r="S104" s="8"/>
    </row>
    <row r="105" spans="1:19" x14ac:dyDescent="0.35">
      <c r="A105" s="8"/>
      <c r="C105" s="8"/>
      <c r="D105" s="8"/>
      <c r="E105" s="8"/>
      <c r="F105" s="8"/>
      <c r="G105" s="8"/>
      <c r="H105" s="8"/>
      <c r="I105" s="8"/>
      <c r="J105" s="8"/>
      <c r="K105" s="8"/>
      <c r="L105" s="8"/>
      <c r="M105" s="8"/>
      <c r="N105" s="8"/>
      <c r="O105" s="8"/>
      <c r="P105" s="8"/>
      <c r="Q105" s="8"/>
      <c r="R105" s="8"/>
      <c r="S105" s="8"/>
    </row>
    <row r="106" spans="1:19" x14ac:dyDescent="0.35">
      <c r="A106" s="8"/>
      <c r="C106" s="8"/>
      <c r="D106" s="8"/>
      <c r="E106" s="8"/>
      <c r="F106" s="8"/>
      <c r="G106" s="8"/>
      <c r="H106" s="8"/>
      <c r="I106" s="8"/>
      <c r="J106" s="8"/>
      <c r="K106" s="8"/>
      <c r="L106" s="8"/>
      <c r="M106" s="8"/>
      <c r="N106" s="8"/>
      <c r="O106" s="8"/>
      <c r="P106" s="8"/>
      <c r="Q106" s="8"/>
      <c r="R106" s="8"/>
      <c r="S106" s="8"/>
    </row>
    <row r="107" spans="1:19" x14ac:dyDescent="0.35">
      <c r="A107" s="8"/>
      <c r="C107" s="8"/>
      <c r="D107" s="8"/>
      <c r="E107" s="8"/>
      <c r="F107" s="8"/>
      <c r="G107" s="8"/>
      <c r="H107" s="8"/>
      <c r="I107" s="8"/>
      <c r="J107" s="8"/>
      <c r="K107" s="8"/>
      <c r="L107" s="8"/>
      <c r="M107" s="8"/>
      <c r="N107" s="8"/>
      <c r="O107" s="8"/>
      <c r="P107" s="8"/>
      <c r="Q107" s="8"/>
      <c r="R107" s="8"/>
      <c r="S107" s="8"/>
    </row>
    <row r="108" spans="1:19" x14ac:dyDescent="0.35">
      <c r="A108" s="8"/>
      <c r="C108" s="8"/>
      <c r="D108" s="8"/>
      <c r="E108" s="8"/>
      <c r="F108" s="8"/>
      <c r="G108" s="8"/>
      <c r="H108" s="8"/>
      <c r="I108" s="8"/>
      <c r="J108" s="8"/>
      <c r="K108" s="8"/>
      <c r="L108" s="8"/>
      <c r="M108" s="8"/>
      <c r="N108" s="8"/>
      <c r="O108" s="8"/>
      <c r="P108" s="8"/>
      <c r="Q108" s="8"/>
      <c r="R108" s="8"/>
      <c r="S108" s="8"/>
    </row>
    <row r="109" spans="1:19" x14ac:dyDescent="0.35">
      <c r="A109" s="8"/>
      <c r="C109" s="8"/>
      <c r="D109" s="8"/>
      <c r="E109" s="8"/>
      <c r="F109" s="8"/>
      <c r="G109" s="8"/>
      <c r="H109" s="8"/>
      <c r="I109" s="8"/>
      <c r="J109" s="8"/>
      <c r="K109" s="8"/>
      <c r="L109" s="8"/>
      <c r="M109" s="8"/>
      <c r="N109" s="8"/>
      <c r="O109" s="8"/>
      <c r="P109" s="8"/>
      <c r="Q109" s="8"/>
      <c r="R109" s="8"/>
      <c r="S109" s="8"/>
    </row>
    <row r="110" spans="1:19" x14ac:dyDescent="0.35">
      <c r="A110" s="8"/>
      <c r="C110" s="8"/>
      <c r="D110" s="8"/>
      <c r="E110" s="8"/>
      <c r="F110" s="8"/>
      <c r="G110" s="8"/>
      <c r="H110" s="8"/>
      <c r="I110" s="8"/>
      <c r="J110" s="8"/>
      <c r="K110" s="8"/>
      <c r="L110" s="8"/>
      <c r="M110" s="8"/>
      <c r="N110" s="8"/>
      <c r="O110" s="8"/>
      <c r="P110" s="8"/>
      <c r="Q110" s="8"/>
      <c r="R110" s="8"/>
      <c r="S110" s="8"/>
    </row>
    <row r="111" spans="1:19" x14ac:dyDescent="0.35">
      <c r="A111" s="8"/>
      <c r="C111" s="8"/>
      <c r="D111" s="8"/>
      <c r="E111" s="8"/>
      <c r="F111" s="8"/>
      <c r="G111" s="8"/>
      <c r="H111" s="8"/>
      <c r="I111" s="8"/>
      <c r="J111" s="8"/>
      <c r="K111" s="8"/>
      <c r="L111" s="8"/>
      <c r="M111" s="8"/>
      <c r="N111" s="8"/>
      <c r="O111" s="8"/>
      <c r="P111" s="8"/>
      <c r="Q111" s="8"/>
      <c r="R111" s="8"/>
      <c r="S111" s="8"/>
    </row>
    <row r="112" spans="1:19" x14ac:dyDescent="0.35">
      <c r="A112" s="8"/>
      <c r="C112" s="8"/>
      <c r="D112" s="8"/>
      <c r="E112" s="8"/>
      <c r="F112" s="8"/>
      <c r="G112" s="8"/>
      <c r="H112" s="8"/>
      <c r="I112" s="8"/>
      <c r="J112" s="8"/>
      <c r="K112" s="8"/>
      <c r="L112" s="8"/>
      <c r="M112" s="8"/>
      <c r="N112" s="8"/>
      <c r="O112" s="8"/>
      <c r="P112" s="8"/>
      <c r="Q112" s="8"/>
      <c r="R112" s="8"/>
      <c r="S112" s="8"/>
    </row>
    <row r="113" spans="1:19" x14ac:dyDescent="0.35">
      <c r="A113" s="8"/>
      <c r="C113" s="8"/>
      <c r="D113" s="8"/>
      <c r="E113" s="8"/>
      <c r="F113" s="8"/>
      <c r="G113" s="8"/>
      <c r="H113" s="8"/>
      <c r="I113" s="8"/>
      <c r="J113" s="8"/>
      <c r="K113" s="8"/>
      <c r="L113" s="8"/>
      <c r="M113" s="8"/>
      <c r="N113" s="8"/>
      <c r="O113" s="8"/>
      <c r="P113" s="8"/>
      <c r="Q113" s="8"/>
      <c r="R113" s="8"/>
      <c r="S113" s="8"/>
    </row>
    <row r="114" spans="1:19" x14ac:dyDescent="0.35">
      <c r="A114" s="8"/>
      <c r="C114" s="8"/>
      <c r="D114" s="8"/>
      <c r="E114" s="8"/>
      <c r="F114" s="8"/>
      <c r="G114" s="8"/>
      <c r="H114" s="8"/>
      <c r="I114" s="8"/>
      <c r="J114" s="8"/>
      <c r="K114" s="8"/>
      <c r="L114" s="8"/>
      <c r="M114" s="8"/>
      <c r="N114" s="8"/>
      <c r="O114" s="8"/>
      <c r="P114" s="8"/>
      <c r="Q114" s="8"/>
      <c r="R114" s="8"/>
      <c r="S114" s="8"/>
    </row>
    <row r="115" spans="1:19" x14ac:dyDescent="0.35">
      <c r="A115" s="8"/>
      <c r="C115" s="8"/>
      <c r="D115" s="8"/>
      <c r="E115" s="8"/>
      <c r="F115" s="8"/>
      <c r="G115" s="8"/>
      <c r="H115" s="8"/>
      <c r="I115" s="8"/>
      <c r="J115" s="8"/>
      <c r="K115" s="8"/>
      <c r="L115" s="8"/>
      <c r="M115" s="8"/>
      <c r="N115" s="8"/>
      <c r="O115" s="8"/>
      <c r="P115" s="8"/>
      <c r="Q115" s="8"/>
      <c r="R115" s="8"/>
      <c r="S115" s="8"/>
    </row>
    <row r="116" spans="1:19" x14ac:dyDescent="0.35">
      <c r="A116" s="8"/>
      <c r="C116" s="8"/>
      <c r="D116" s="8"/>
      <c r="E116" s="8"/>
      <c r="F116" s="8"/>
      <c r="G116" s="8"/>
      <c r="H116" s="8"/>
      <c r="I116" s="8"/>
      <c r="J116" s="8"/>
      <c r="K116" s="8"/>
      <c r="L116" s="8"/>
      <c r="M116" s="8"/>
      <c r="N116" s="8"/>
      <c r="O116" s="8"/>
      <c r="P116" s="8"/>
      <c r="Q116" s="8"/>
      <c r="R116" s="8"/>
      <c r="S116" s="8"/>
    </row>
    <row r="117" spans="1:19" x14ac:dyDescent="0.35">
      <c r="A117" s="8"/>
      <c r="C117" s="8"/>
      <c r="D117" s="8"/>
      <c r="E117" s="8"/>
      <c r="F117" s="8"/>
      <c r="G117" s="8"/>
      <c r="H117" s="8"/>
      <c r="I117" s="8"/>
      <c r="J117" s="8"/>
      <c r="K117" s="8"/>
      <c r="L117" s="8"/>
      <c r="M117" s="8"/>
      <c r="N117" s="8"/>
      <c r="O117" s="8"/>
      <c r="P117" s="8"/>
      <c r="Q117" s="8"/>
      <c r="R117" s="8"/>
      <c r="S117" s="8"/>
    </row>
    <row r="118" spans="1:19" x14ac:dyDescent="0.35">
      <c r="A118" s="8"/>
      <c r="C118" s="8"/>
      <c r="D118" s="8"/>
      <c r="E118" s="8"/>
      <c r="F118" s="8"/>
      <c r="G118" s="8"/>
      <c r="H118" s="8"/>
      <c r="I118" s="8"/>
      <c r="J118" s="8"/>
      <c r="K118" s="8"/>
      <c r="L118" s="8"/>
      <c r="M118" s="8"/>
      <c r="N118" s="8"/>
      <c r="O118" s="8"/>
      <c r="P118" s="8"/>
      <c r="Q118" s="8"/>
      <c r="R118" s="8"/>
      <c r="S118" s="8"/>
    </row>
    <row r="119" spans="1:19" x14ac:dyDescent="0.35">
      <c r="A119" s="8"/>
      <c r="C119" s="8"/>
      <c r="D119" s="8"/>
      <c r="E119" s="8"/>
      <c r="F119" s="8"/>
      <c r="G119" s="8"/>
      <c r="H119" s="8"/>
      <c r="I119" s="8"/>
      <c r="J119" s="8"/>
      <c r="K119" s="8"/>
      <c r="L119" s="8"/>
      <c r="M119" s="8"/>
      <c r="N119" s="8"/>
      <c r="O119" s="8"/>
      <c r="P119" s="8"/>
      <c r="Q119" s="8"/>
      <c r="R119" s="8"/>
      <c r="S119" s="8"/>
    </row>
    <row r="120" spans="1:19" x14ac:dyDescent="0.35">
      <c r="A120" s="8"/>
      <c r="C120" s="8"/>
      <c r="D120" s="8"/>
      <c r="E120" s="8"/>
      <c r="F120" s="8"/>
      <c r="G120" s="8"/>
      <c r="H120" s="8"/>
      <c r="I120" s="8"/>
      <c r="J120" s="8"/>
      <c r="K120" s="8"/>
      <c r="L120" s="8"/>
      <c r="M120" s="8"/>
      <c r="N120" s="8"/>
      <c r="O120" s="8"/>
      <c r="P120" s="8"/>
      <c r="Q120" s="8"/>
      <c r="R120" s="8"/>
      <c r="S120" s="8"/>
    </row>
    <row r="121" spans="1:19" x14ac:dyDescent="0.35">
      <c r="A121" s="8"/>
      <c r="C121" s="8"/>
      <c r="D121" s="8"/>
      <c r="E121" s="8"/>
      <c r="F121" s="8"/>
      <c r="G121" s="8"/>
      <c r="H121" s="8"/>
      <c r="I121" s="8"/>
      <c r="J121" s="8"/>
      <c r="K121" s="8"/>
      <c r="L121" s="8"/>
      <c r="M121" s="8"/>
      <c r="N121" s="8"/>
      <c r="O121" s="8"/>
      <c r="P121" s="8"/>
      <c r="Q121" s="8"/>
      <c r="R121" s="8"/>
      <c r="S121" s="8"/>
    </row>
    <row r="122" spans="1:19" x14ac:dyDescent="0.35">
      <c r="A122" s="8"/>
      <c r="H122" s="8"/>
      <c r="I122" s="8"/>
      <c r="J122" s="8"/>
      <c r="K122" s="8"/>
      <c r="L122" s="8"/>
      <c r="M122" s="8"/>
      <c r="N122" s="8"/>
      <c r="O122" s="8"/>
      <c r="P122" s="8"/>
      <c r="Q122" s="8"/>
      <c r="R122" s="8"/>
      <c r="S122" s="8"/>
    </row>
    <row r="123" spans="1:19" x14ac:dyDescent="0.35">
      <c r="A123" s="8"/>
      <c r="H123" s="8"/>
      <c r="I123" s="8"/>
      <c r="J123" s="8"/>
      <c r="K123" s="8"/>
      <c r="L123" s="8"/>
      <c r="M123" s="8"/>
      <c r="N123" s="8"/>
      <c r="O123" s="8"/>
      <c r="P123" s="8"/>
      <c r="Q123" s="8"/>
      <c r="R123" s="8"/>
      <c r="S123" s="8"/>
    </row>
    <row r="124" spans="1:19" x14ac:dyDescent="0.35">
      <c r="A124" s="8"/>
      <c r="H124" s="8"/>
      <c r="I124" s="8"/>
      <c r="J124" s="8"/>
      <c r="K124" s="8"/>
      <c r="L124" s="8"/>
      <c r="M124" s="8"/>
      <c r="N124" s="8"/>
      <c r="O124" s="8"/>
      <c r="P124" s="8"/>
      <c r="Q124" s="8"/>
      <c r="R124" s="8"/>
      <c r="S124" s="8"/>
    </row>
    <row r="125" spans="1:19" x14ac:dyDescent="0.35">
      <c r="A125" s="8"/>
      <c r="H125" s="8"/>
      <c r="I125" s="8"/>
      <c r="J125" s="8"/>
      <c r="K125" s="8"/>
      <c r="L125" s="8"/>
      <c r="M125" s="8"/>
      <c r="N125" s="8"/>
      <c r="O125" s="8"/>
      <c r="P125" s="8"/>
      <c r="Q125" s="8"/>
      <c r="R125" s="8"/>
      <c r="S125" s="8"/>
    </row>
    <row r="126" spans="1:19" x14ac:dyDescent="0.35">
      <c r="A126" s="8"/>
      <c r="H126" s="8"/>
      <c r="I126" s="8"/>
      <c r="J126" s="8"/>
      <c r="K126" s="8"/>
      <c r="L126" s="8"/>
      <c r="M126" s="8"/>
      <c r="N126" s="8"/>
      <c r="O126" s="8"/>
      <c r="P126" s="8"/>
      <c r="Q126" s="8"/>
      <c r="R126" s="8"/>
      <c r="S126" s="8"/>
    </row>
    <row r="127" spans="1:19" x14ac:dyDescent="0.35">
      <c r="A127" s="8"/>
      <c r="H127" s="8"/>
      <c r="I127" s="8"/>
      <c r="J127" s="8"/>
      <c r="K127" s="8"/>
      <c r="L127" s="8"/>
      <c r="M127" s="8"/>
      <c r="N127" s="8"/>
      <c r="O127" s="8"/>
      <c r="P127" s="8"/>
      <c r="Q127" s="8"/>
      <c r="R127" s="8"/>
      <c r="S127" s="8"/>
    </row>
    <row r="128" spans="1:19" x14ac:dyDescent="0.35">
      <c r="A128" s="8"/>
      <c r="H128" s="8"/>
      <c r="I128" s="8"/>
      <c r="J128" s="8"/>
      <c r="K128" s="8"/>
      <c r="L128" s="8"/>
      <c r="M128" s="8"/>
      <c r="N128" s="8"/>
      <c r="O128" s="8"/>
      <c r="P128" s="8"/>
      <c r="Q128" s="8"/>
      <c r="R128" s="8"/>
      <c r="S128" s="8"/>
    </row>
  </sheetData>
  <mergeCells count="28">
    <mergeCell ref="D10:D11"/>
    <mergeCell ref="C10:C11"/>
    <mergeCell ref="B10:B11"/>
    <mergeCell ref="B24:C24"/>
    <mergeCell ref="C18:D18"/>
    <mergeCell ref="B21:G21"/>
    <mergeCell ref="B23:C23"/>
    <mergeCell ref="C17:D17"/>
    <mergeCell ref="G17:H17"/>
    <mergeCell ref="G15:H15"/>
    <mergeCell ref="B16:C16"/>
    <mergeCell ref="G16:H16"/>
    <mergeCell ref="B25:C25"/>
    <mergeCell ref="B26:F26"/>
    <mergeCell ref="B82:F82"/>
    <mergeCell ref="B1:N1"/>
    <mergeCell ref="C19:D19"/>
    <mergeCell ref="G19:H19"/>
    <mergeCell ref="B3:C3"/>
    <mergeCell ref="D2:G2"/>
    <mergeCell ref="D3:H3"/>
    <mergeCell ref="B2:C2"/>
    <mergeCell ref="B5:D5"/>
    <mergeCell ref="F5:H5"/>
    <mergeCell ref="E5:E6"/>
    <mergeCell ref="G18:H18"/>
    <mergeCell ref="B13:H14"/>
    <mergeCell ref="C15:D15"/>
  </mergeCells>
  <phoneticPr fontId="0" type="noConversion"/>
  <hyperlinks>
    <hyperlink ref="B93" location="A1" display="Home" xr:uid="{00000000-0004-0000-0500-000000000000}"/>
  </hyperlinks>
  <pageMargins left="0.75" right="0.75" top="1" bottom="1" header="0.5" footer="0.5"/>
  <pageSetup paperSize="9" scale="30"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1. Market Rate and Figure 11.4</vt:lpstr>
      <vt:lpstr>2. Pricing Sensitivity</vt:lpstr>
      <vt:lpstr>3. Pricing Strategy &amp; Fig 11.9</vt:lpstr>
      <vt:lpstr>Figure 11.10</vt:lpstr>
      <vt:lpstr>Figure 11.11</vt:lpstr>
      <vt:lpstr>4. Negotiating Strat &amp; Fig 12.8</vt:lpstr>
      <vt:lpstr>'2. Pricing Sensitivity'!Print_Area</vt:lpstr>
      <vt:lpstr>'3. Pricing Strategy &amp; Fig 11.9'!Print_Area</vt:lpstr>
      <vt:lpstr>'4. Negotiating Strat &amp; Fig 12.8'!Print_Area</vt:lpstr>
      <vt:lpstr>'Figure 11.10'!Print_Area</vt:lpstr>
      <vt:lpstr>'Figure 11.11'!Print_Area</vt:lpstr>
    </vt:vector>
  </TitlesOfParts>
  <Company>Schlumberger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 Amlin</dc:creator>
  <cp:lastModifiedBy>JP Amlin</cp:lastModifiedBy>
  <cp:lastPrinted>2014-02-25T11:16:57Z</cp:lastPrinted>
  <dcterms:created xsi:type="dcterms:W3CDTF">2000-06-25T16:42:40Z</dcterms:created>
  <dcterms:modified xsi:type="dcterms:W3CDTF">2019-10-09T11:56:15Z</dcterms:modified>
</cp:coreProperties>
</file>